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10380" windowHeight="6105" activeTab="0"/>
  </bookViews>
  <sheets>
    <sheet name="Лист1" sheetId="1" r:id="rId1"/>
  </sheets>
  <definedNames>
    <definedName name="_xlnm.Print_Area" localSheetId="0">'Лист1'!$A$1:$G$117</definedName>
  </definedNames>
  <calcPr fullCalcOnLoad="1"/>
</workbook>
</file>

<file path=xl/sharedStrings.xml><?xml version="1.0" encoding="utf-8"?>
<sst xmlns="http://schemas.openxmlformats.org/spreadsheetml/2006/main" count="126" uniqueCount="123">
  <si>
    <t>Код</t>
  </si>
  <si>
    <t>Найменування згідно
 з класифікацією доходів бюджету</t>
  </si>
  <si>
    <t>Офіційні трансферти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</si>
  <si>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</si>
  <si>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</si>
  <si>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</si>
  <si>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Інші податки та збори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</si>
  <si>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</si>
  <si>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</si>
  <si>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</si>
  <si>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Цільові фонди</t>
  </si>
  <si>
    <t>Загальний фонд</t>
  </si>
  <si>
    <t>Власні надходження бюджетних установ</t>
  </si>
  <si>
    <t>Місцеві податки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</si>
  <si>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</si>
  <si>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</si>
  <si>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</si>
  <si>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</si>
  <si>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та збір на доходи фізичних осіб</t>
  </si>
  <si>
    <t xml:space="preserve">Податок на прибуток підприємств та фінансових установ комунальної власності 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</si>
  <si>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</si>
  <si>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</si>
  <si>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</si>
  <si>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</si>
  <si>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 xml:space="preserve">Адміністративні штрафи та інші санкції </t>
  </si>
  <si>
    <t>22090100 </t>
  </si>
  <si>
    <t>22090000 </t>
  </si>
  <si>
    <t>Державне мито  </t>
  </si>
  <si>
    <t>22090400 </t>
  </si>
  <si>
    <t>18050300 </t>
  </si>
  <si>
    <t>Єдиний податок з юридичних осіб </t>
  </si>
  <si>
    <t>18050400 </t>
  </si>
  <si>
    <t>Єдиний податок з фізичних осіб </t>
  </si>
  <si>
    <t>18050000 </t>
  </si>
  <si>
    <t>Єдиний податок  </t>
  </si>
  <si>
    <t>19010000 </t>
  </si>
  <si>
    <t>Екологічний податок 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</si>
  <si>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</si>
  <si>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Інші надходження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</si>
  <si>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</si>
  <si>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</si>
  <si>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Акцизний податок з реалізації суб’єктами господарювання роздрібної торгівлі підакцизних товарів</t>
  </si>
  <si>
    <t>Внутрішні податки на товари та послуги</t>
  </si>
  <si>
    <t>Надходження коштів пайової участі у розвитку інфраструктури населеного пункту</t>
  </si>
  <si>
    <t>Інші неподаткові надходження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</si>
  <si>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 </t>
  </si>
  <si>
    <t>Плата за надання інших адміністративних послуг</t>
  </si>
  <si>
    <t>Плата за надання адміністративних послуг</t>
  </si>
  <si>
    <t>Транспортний податок з фізичних осіб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</si>
  <si>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</si>
  <si>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</si>
  <si>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</si>
  <si>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Транспортний податок з юридичних осіб</t>
  </si>
  <si>
    <t>Державне мито, не віднесене до інших категорій</t>
  </si>
  <si>
    <t>19010100 </t>
  </si>
  <si>
    <t xml:space="preserve">Надходження від скидів забруднюючих речовин безпосередньо у водні об'єкти </t>
  </si>
  <si>
    <t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</t>
  </si>
  <si>
    <t>19010300 </t>
  </si>
  <si>
    <t>Надходження від орендної плати за користування цілісним майновим комплексом та іншим державним майном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</si>
  <si>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</si>
  <si>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пов'язане з видачею та оформленням закордонних паспортів (посвідок) та паспортів громадян України</t>
  </si>
  <si>
    <t xml:space="preserve"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 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</si>
  <si>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</si>
  <si>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Т.О.Гончарова</t>
  </si>
  <si>
    <t xml:space="preserve">Адміністративні штрафи та штрафні санкції за порушення законодавства у сфері виробництва та обігу алкогольних напоїв та тютюнових виробів </t>
  </si>
  <si>
    <t xml:space="preserve">Адміністративний збір за державну реєстрацію речових прав на нерухоме майно та їх обтяжень 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</si>
  <si>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</si>
  <si>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</si>
  <si>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</si>
  <si>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Пальне</t>
  </si>
  <si>
    <t xml:space="preserve">Акцизний податок з ввезених на митну територію України підакцизних товарів (продукції) </t>
  </si>
  <si>
    <t xml:space="preserve">Акцизний податок з вироблених в Україні підакцизних товарів (продукції) </t>
  </si>
  <si>
    <t xml:space="preserve">Плата за розміщення тимчасово вільних коштів місцевих бюджетів </t>
  </si>
  <si>
    <t xml:space="preserve">Інші надходження </t>
  </si>
  <si>
    <t xml:space="preserve">Туристичний збір, сплачений юридичними особами </t>
  </si>
  <si>
    <t>Туристичний збір</t>
  </si>
  <si>
    <t xml:space="preserve">Туристичний збір, сплачений фізичними особами </t>
  </si>
  <si>
    <t xml:space="preserve"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 </t>
  </si>
  <si>
    <t xml:space="preserve">Податки на власність  </t>
  </si>
  <si>
    <t xml:space="preserve">Податок з власників транспортних засобів та інших самохідних машин і механізмів </t>
  </si>
  <si>
    <t>Податок з власників наземних транспортних засобів та інших самохідних машин і механізмів (юридичних осіб)</t>
  </si>
  <si>
    <t>Дотації з місцевих бюджетів</t>
  </si>
  <si>
    <t xml:space="preserve">Дотація з місцевого бюджету за рахунок стабілізаційної дотації з державного бюджету </t>
  </si>
  <si>
    <t>41050100 </t>
  </si>
  <si>
    <t>41050200 </t>
  </si>
  <si>
    <t>Субвенція з місцевого бюджету на 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</si>
  <si>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 xml:space="preserve">Субвенція з місцевого бюджету на 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за рахунок відповідної субвенції з державного бюджету 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</si>
  <si>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</si>
  <si>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</si>
  <si>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</si>
  <si>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Субвенції з державного бюджету місцевим бюджетам</t>
  </si>
  <si>
    <t>Субвенції з місцевих бюджетів іншим місцевим бюджетам</t>
  </si>
  <si>
    <t>Дотації з державного бюджету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</si>
  <si>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</si>
  <si>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</si>
  <si>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</si>
  <si>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Плата за встановлення земельного сервітуту</t>
  </si>
  <si>
    <t>Усього доходів 
(без урахування міжбюджетних трансфертів)</t>
  </si>
  <si>
    <t>Субвенція з місцевого бюджету на здійснення переданих видатків у сфері охорони здоров’я за рахунок коштів медичної субвенції (за рахунок цільових видатків на  лікування хворих на цукровий та нецукровий діабет - 533,3 тис. грн.; за рахунок цільових видатків на медичне обслуговування внутрішньо перемішених осіб - 85,9 тис. грн.)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</si>
  <si>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</si>
  <si>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</si>
  <si>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</si>
  <si>
    <t xml:space="preserve">до рішення Южноукраїнської міської ради      </t>
  </si>
  <si>
    <t>Додаток №1</t>
  </si>
  <si>
    <t>( грн.)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</si>
  <si>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</si>
  <si>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r>
      <t>від________</t>
    </r>
    <r>
      <rPr>
        <u val="single"/>
        <sz val="14"/>
        <rFont val="Times New Roman"/>
        <family val="1"/>
      </rPr>
      <t>______</t>
    </r>
    <r>
      <rPr>
        <sz val="14"/>
        <rFont val="Times New Roman"/>
        <family val="1"/>
      </rPr>
      <t>_2019 №_______</t>
    </r>
  </si>
  <si>
    <t xml:space="preserve">Виконання бюджету міста Южноукраїнськ за доходами </t>
  </si>
  <si>
    <t xml:space="preserve"> за І квартал 2019 року</t>
  </si>
  <si>
    <t>План доходів на 2019 рік</t>
  </si>
  <si>
    <t>План на звітний період</t>
  </si>
  <si>
    <t>Факт виконання за станом на 01.04.2019</t>
  </si>
  <si>
    <t>Відсоток виконнаня до плану звітного періоду</t>
  </si>
  <si>
    <t>Відхилення до плану звітного періоду</t>
  </si>
  <si>
    <t>Інші неподаткові надходження  </t>
  </si>
  <si>
    <t xml:space="preserve">Всього доходів загального фонду </t>
  </si>
  <si>
    <t>Всього доходів спеціального фонду</t>
  </si>
  <si>
    <t>РАЗОМ ДОХОДІВ МІСЬКОГО БЮДЖЕТУ</t>
  </si>
  <si>
    <t xml:space="preserve">Спеціальний фонд 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</si>
  <si>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</si>
  <si>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Надходження від продажу основного капіталу 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</si>
  <si>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</si>
  <si>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Начальник фінансового управління Южноукраїнської міської ради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</si>
</sst>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* #,##0.00;* \-#,##0.00;* &quot;-&quot;??;@"/>
    <numFmt numFmtId="189" formatCode="* #,##0;* \-#,##0;* &quot;-&quot;;@"/>
    <numFmt numFmtId="190" formatCode="* _-#,##0.00&quot;р.&quot;;* \-#,##0.00&quot;р.&quot;;* _-&quot;-&quot;??&quot;р.&quot;;@"/>
    <numFmt numFmtId="191" formatCode="* _-#,##0&quot;р.&quot;;* \-#,##0&quot;р.&quot;;* _-&quot;-&quot;&quot;р.&quot;;@"/>
    <numFmt numFmtId="192" formatCode="#,##0.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,##0.000"/>
    <numFmt numFmtId="198" formatCode="0.000"/>
    <numFmt numFmtId="199" formatCode="#,##0.00000"/>
    <numFmt numFmtId="200" formatCode="0.00000"/>
    <numFmt numFmtId="201" formatCode="#,##0.0000"/>
    <numFmt numFmtId="202" formatCode="#,##0.000000"/>
    <numFmt numFmtId="203" formatCode="#0.00"/>
    <numFmt numFmtId="204" formatCode="#,##0.0000000"/>
    <numFmt numFmtId="205" formatCode="#,##0.00000000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10"/>
      <name val="Calibri"/>
      <family val="2"/>
    </font>
    <font>
      <sz val="10"/>
      <name val="Times New Roman"/>
      <family val="1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sz val="10"/>
      <name val="Helv"/>
      <family val="0"/>
    </font>
    <font>
      <b/>
      <sz val="12"/>
      <name val="Times New Roman"/>
      <family val="1"/>
    </font>
    <font>
      <sz val="10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sz val="16"/>
      <name val="Times New Roman"/>
      <family val="1"/>
    </font>
    <font>
      <u val="single"/>
      <sz val="14"/>
      <name val="Times New Roman"/>
      <family val="1"/>
    </font>
    <font>
      <sz val="18"/>
      <name val="Times New Roman"/>
      <family val="1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0"/>
      <color indexed="8"/>
      <name val="Calibri"/>
      <family val="2"/>
    </font>
    <font>
      <sz val="10"/>
      <color theme="1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6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0" fillId="0" borderId="0">
      <alignment/>
      <protection/>
    </xf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3" fillId="13" borderId="1" applyNumberFormat="0" applyAlignment="0" applyProtection="0"/>
    <xf numFmtId="0" fontId="3" fillId="7" borderId="1" applyNumberFormat="0" applyAlignment="0" applyProtection="0"/>
    <xf numFmtId="0" fontId="4" fillId="24" borderId="2" applyNumberFormat="0" applyAlignment="0" applyProtection="0"/>
    <xf numFmtId="0" fontId="5" fillId="24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25" borderId="8" applyNumberFormat="0" applyAlignment="0" applyProtection="0"/>
    <xf numFmtId="0" fontId="15" fillId="25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3" borderId="0" applyNumberFormat="0" applyBorder="0" applyAlignment="0" applyProtection="0"/>
    <xf numFmtId="0" fontId="19" fillId="26" borderId="1" applyNumberFormat="0" applyAlignment="0" applyProtection="0"/>
    <xf numFmtId="0" fontId="0" fillId="0" borderId="0">
      <alignment/>
      <protection/>
    </xf>
    <xf numFmtId="0" fontId="47" fillId="0" borderId="0">
      <alignment/>
      <protection/>
    </xf>
    <xf numFmtId="0" fontId="20" fillId="0" borderId="0">
      <alignment/>
      <protection/>
    </xf>
    <xf numFmtId="0" fontId="28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22" fillId="3" borderId="0" applyNumberFormat="0" applyBorder="0" applyAlignment="0" applyProtection="0"/>
    <xf numFmtId="0" fontId="22" fillId="5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10" borderId="10" applyNumberFormat="0" applyFont="0" applyAlignment="0" applyProtection="0"/>
    <xf numFmtId="0" fontId="20" fillId="10" borderId="10" applyNumberFormat="0" applyFont="0" applyAlignment="0" applyProtection="0"/>
    <xf numFmtId="9" fontId="0" fillId="0" borderId="0" applyFont="0" applyFill="0" applyBorder="0" applyAlignment="0" applyProtection="0"/>
    <xf numFmtId="0" fontId="4" fillId="26" borderId="2" applyNumberFormat="0" applyAlignment="0" applyProtection="0"/>
    <xf numFmtId="0" fontId="24" fillId="0" borderId="11" applyNumberFormat="0" applyFill="0" applyAlignment="0" applyProtection="0"/>
    <xf numFmtId="0" fontId="25" fillId="13" borderId="0" applyNumberFormat="0" applyBorder="0" applyAlignment="0" applyProtection="0"/>
    <xf numFmtId="0" fontId="26" fillId="0" borderId="0">
      <alignment/>
      <protection/>
    </xf>
    <xf numFmtId="0" fontId="1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Fill="1" applyAlignment="1">
      <alignment/>
    </xf>
    <xf numFmtId="197" fontId="0" fillId="0" borderId="0" xfId="0" applyNumberFormat="1" applyFill="1" applyAlignment="1">
      <alignment/>
    </xf>
    <xf numFmtId="0" fontId="30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32" fillId="0" borderId="0" xfId="0" applyFont="1" applyFill="1" applyAlignment="1">
      <alignment/>
    </xf>
    <xf numFmtId="199" fontId="30" fillId="0" borderId="0" xfId="0" applyNumberFormat="1" applyFont="1" applyFill="1" applyAlignment="1">
      <alignment/>
    </xf>
    <xf numFmtId="0" fontId="31" fillId="0" borderId="0" xfId="0" applyFont="1" applyFill="1" applyAlignment="1">
      <alignment/>
    </xf>
    <xf numFmtId="0" fontId="33" fillId="0" borderId="0" xfId="0" applyFont="1" applyFill="1" applyAlignment="1">
      <alignment horizontal="center"/>
    </xf>
    <xf numFmtId="0" fontId="35" fillId="0" borderId="12" xfId="0" applyFont="1" applyFill="1" applyBorder="1" applyAlignment="1">
      <alignment horizontal="center" wrapText="1"/>
    </xf>
    <xf numFmtId="0" fontId="35" fillId="0" borderId="12" xfId="0" applyFont="1" applyFill="1" applyBorder="1" applyAlignment="1">
      <alignment wrapText="1"/>
    </xf>
    <xf numFmtId="0" fontId="31" fillId="0" borderId="12" xfId="0" applyNumberFormat="1" applyFont="1" applyFill="1" applyBorder="1" applyAlignment="1" applyProtection="1">
      <alignment horizontal="center"/>
      <protection/>
    </xf>
    <xf numFmtId="0" fontId="31" fillId="0" borderId="12" xfId="0" applyNumberFormat="1" applyFont="1" applyFill="1" applyBorder="1" applyAlignment="1" applyProtection="1">
      <alignment horizontal="justify" wrapText="1"/>
      <protection/>
    </xf>
    <xf numFmtId="0" fontId="33" fillId="0" borderId="0" xfId="0" applyFont="1" applyFill="1" applyAlignment="1">
      <alignment/>
    </xf>
    <xf numFmtId="0" fontId="27" fillId="0" borderId="12" xfId="106" applyNumberFormat="1" applyFont="1" applyFill="1" applyBorder="1" applyAlignment="1" applyProtection="1">
      <alignment horizontal="center" wrapText="1"/>
      <protection/>
    </xf>
    <xf numFmtId="0" fontId="27" fillId="0" borderId="12" xfId="106" applyNumberFormat="1" applyFont="1" applyFill="1" applyBorder="1" applyAlignment="1" applyProtection="1">
      <alignment horizontal="left" wrapText="1"/>
      <protection/>
    </xf>
    <xf numFmtId="0" fontId="31" fillId="0" borderId="12" xfId="106" applyNumberFormat="1" applyFont="1" applyFill="1" applyBorder="1" applyAlignment="1" applyProtection="1">
      <alignment wrapText="1"/>
      <protection/>
    </xf>
    <xf numFmtId="2" fontId="31" fillId="0" borderId="13" xfId="0" applyNumberFormat="1" applyFont="1" applyFill="1" applyBorder="1" applyAlignment="1">
      <alignment wrapText="1"/>
    </xf>
    <xf numFmtId="0" fontId="31" fillId="0" borderId="13" xfId="0" applyFont="1" applyFill="1" applyBorder="1" applyAlignment="1">
      <alignment wrapText="1"/>
    </xf>
    <xf numFmtId="0" fontId="31" fillId="0" borderId="12" xfId="107" applyNumberFormat="1" applyFont="1" applyFill="1" applyBorder="1" applyAlignment="1" applyProtection="1">
      <alignment horizontal="justify" wrapText="1"/>
      <protection/>
    </xf>
    <xf numFmtId="0" fontId="31" fillId="0" borderId="12" xfId="0" applyFont="1" applyFill="1" applyBorder="1" applyAlignment="1">
      <alignment horizontal="justify" wrapText="1"/>
    </xf>
    <xf numFmtId="0" fontId="36" fillId="0" borderId="12" xfId="106" applyFont="1" applyFill="1" applyBorder="1" applyAlignment="1">
      <alignment wrapText="1"/>
      <protection/>
    </xf>
    <xf numFmtId="0" fontId="31" fillId="0" borderId="12" xfId="106" applyNumberFormat="1" applyFont="1" applyFill="1" applyBorder="1" applyAlignment="1" applyProtection="1">
      <alignment horizontal="center" wrapText="1"/>
      <protection/>
    </xf>
    <xf numFmtId="1" fontId="31" fillId="0" borderId="13" xfId="0" applyNumberFormat="1" applyFont="1" applyFill="1" applyBorder="1" applyAlignment="1">
      <alignment horizontal="center" wrapText="1"/>
    </xf>
    <xf numFmtId="0" fontId="31" fillId="0" borderId="12" xfId="106" applyNumberFormat="1" applyFont="1" applyFill="1" applyBorder="1" applyAlignment="1" applyProtection="1">
      <alignment horizontal="center"/>
      <protection/>
    </xf>
    <xf numFmtId="0" fontId="31" fillId="0" borderId="12" xfId="107" applyNumberFormat="1" applyFont="1" applyFill="1" applyBorder="1" applyAlignment="1" applyProtection="1">
      <alignment horizontal="center"/>
      <protection/>
    </xf>
    <xf numFmtId="0" fontId="31" fillId="0" borderId="12" xfId="0" applyFont="1" applyFill="1" applyBorder="1" applyAlignment="1">
      <alignment horizontal="center" wrapText="1"/>
    </xf>
    <xf numFmtId="0" fontId="32" fillId="0" borderId="12" xfId="106" applyNumberFormat="1" applyFont="1" applyFill="1" applyBorder="1" applyAlignment="1" applyProtection="1">
      <alignment horizontal="center" wrapText="1"/>
      <protection/>
    </xf>
    <xf numFmtId="0" fontId="37" fillId="0" borderId="0" xfId="0" applyFont="1" applyFill="1" applyAlignment="1">
      <alignment horizontal="center"/>
    </xf>
    <xf numFmtId="199" fontId="32" fillId="0" borderId="0" xfId="0" applyNumberFormat="1" applyFont="1" applyFill="1" applyAlignment="1">
      <alignment horizontal="center"/>
    </xf>
    <xf numFmtId="199" fontId="37" fillId="0" borderId="0" xfId="0" applyNumberFormat="1" applyFont="1" applyFill="1" applyAlignment="1">
      <alignment horizontal="center"/>
    </xf>
    <xf numFmtId="199" fontId="36" fillId="0" borderId="0" xfId="0" applyNumberFormat="1" applyFont="1" applyFill="1" applyAlignment="1">
      <alignment horizontal="center"/>
    </xf>
    <xf numFmtId="0" fontId="39" fillId="0" borderId="0" xfId="0" applyFont="1" applyFill="1" applyAlignment="1">
      <alignment/>
    </xf>
    <xf numFmtId="0" fontId="38" fillId="0" borderId="0" xfId="0" applyFont="1" applyFill="1" applyAlignment="1">
      <alignment horizontal="center"/>
    </xf>
    <xf numFmtId="199" fontId="33" fillId="0" borderId="0" xfId="0" applyNumberFormat="1" applyFont="1" applyFill="1" applyAlignment="1">
      <alignment horizontal="center"/>
    </xf>
    <xf numFmtId="0" fontId="27" fillId="0" borderId="12" xfId="0" applyNumberFormat="1" applyFont="1" applyFill="1" applyBorder="1" applyAlignment="1" applyProtection="1">
      <alignment horizontal="center"/>
      <protection/>
    </xf>
    <xf numFmtId="0" fontId="0" fillId="27" borderId="0" xfId="0" applyFill="1" applyAlignment="1">
      <alignment/>
    </xf>
    <xf numFmtId="197" fontId="0" fillId="27" borderId="0" xfId="0" applyNumberFormat="1" applyFill="1" applyAlignment="1">
      <alignment/>
    </xf>
    <xf numFmtId="0" fontId="48" fillId="0" borderId="0" xfId="0" applyFont="1" applyAlignment="1">
      <alignment wrapText="1"/>
    </xf>
    <xf numFmtId="4" fontId="30" fillId="0" borderId="0" xfId="0" applyNumberFormat="1" applyFont="1" applyFill="1" applyAlignment="1">
      <alignment/>
    </xf>
    <xf numFmtId="199" fontId="32" fillId="0" borderId="0" xfId="0" applyNumberFormat="1" applyFont="1" applyFill="1" applyAlignment="1">
      <alignment/>
    </xf>
    <xf numFmtId="0" fontId="31" fillId="28" borderId="12" xfId="106" applyNumberFormat="1" applyFont="1" applyFill="1" applyBorder="1" applyAlignment="1" applyProtection="1">
      <alignment horizontal="center" wrapText="1"/>
      <protection/>
    </xf>
    <xf numFmtId="0" fontId="31" fillId="28" borderId="12" xfId="106" applyNumberFormat="1" applyFont="1" applyFill="1" applyBorder="1" applyAlignment="1" applyProtection="1">
      <alignment wrapText="1"/>
      <protection/>
    </xf>
    <xf numFmtId="0" fontId="31" fillId="28" borderId="12" xfId="0" applyFont="1" applyFill="1" applyBorder="1" applyAlignment="1">
      <alignment horizontal="center" wrapText="1"/>
    </xf>
    <xf numFmtId="0" fontId="31" fillId="28" borderId="12" xfId="0" applyFont="1" applyFill="1" applyBorder="1" applyAlignment="1">
      <alignment horizontal="justify" wrapText="1"/>
    </xf>
    <xf numFmtId="0" fontId="48" fillId="28" borderId="0" xfId="0" applyFont="1" applyFill="1" applyAlignment="1">
      <alignment wrapText="1"/>
    </xf>
    <xf numFmtId="0" fontId="31" fillId="28" borderId="12" xfId="0" applyFont="1" applyFill="1" applyBorder="1" applyAlignment="1">
      <alignment horizontal="center"/>
    </xf>
    <xf numFmtId="0" fontId="31" fillId="28" borderId="12" xfId="0" applyNumberFormat="1" applyFont="1" applyFill="1" applyBorder="1" applyAlignment="1" applyProtection="1">
      <alignment wrapText="1"/>
      <protection/>
    </xf>
    <xf numFmtId="0" fontId="31" fillId="28" borderId="0" xfId="0" applyFont="1" applyFill="1" applyAlignment="1">
      <alignment wrapText="1"/>
    </xf>
    <xf numFmtId="2" fontId="31" fillId="28" borderId="12" xfId="0" applyNumberFormat="1" applyFont="1" applyFill="1" applyBorder="1" applyAlignment="1">
      <alignment horizontal="justify" wrapText="1"/>
    </xf>
    <xf numFmtId="0" fontId="35" fillId="28" borderId="12" xfId="0" applyNumberFormat="1" applyFont="1" applyFill="1" applyBorder="1" applyAlignment="1" applyProtection="1">
      <alignment wrapText="1"/>
      <protection/>
    </xf>
    <xf numFmtId="0" fontId="31" fillId="0" borderId="0" xfId="0" applyFont="1" applyFill="1" applyBorder="1" applyAlignment="1">
      <alignment wrapText="1"/>
    </xf>
    <xf numFmtId="197" fontId="30" fillId="0" borderId="0" xfId="0" applyNumberFormat="1" applyFont="1" applyFill="1" applyAlignment="1">
      <alignment/>
    </xf>
    <xf numFmtId="199" fontId="0" fillId="0" borderId="0" xfId="0" applyNumberFormat="1" applyFill="1" applyAlignment="1">
      <alignment/>
    </xf>
    <xf numFmtId="0" fontId="31" fillId="0" borderId="12" xfId="0" applyNumberFormat="1" applyFont="1" applyFill="1" applyBorder="1" applyAlignment="1" applyProtection="1">
      <alignment horizontal="center" vertical="center" wrapText="1"/>
      <protection/>
    </xf>
    <xf numFmtId="0" fontId="36" fillId="0" borderId="12" xfId="0" applyNumberFormat="1" applyFont="1" applyFill="1" applyBorder="1" applyAlignment="1" applyProtection="1">
      <alignment vertical="center" wrapText="1"/>
      <protection/>
    </xf>
    <xf numFmtId="3" fontId="27" fillId="0" borderId="12" xfId="106" applyNumberFormat="1" applyFont="1" applyFill="1" applyBorder="1" applyAlignment="1" applyProtection="1">
      <alignment horizontal="center" vertical="center" wrapText="1"/>
      <protection/>
    </xf>
    <xf numFmtId="3" fontId="34" fillId="0" borderId="12" xfId="106" applyNumberFormat="1" applyFont="1" applyFill="1" applyBorder="1" applyAlignment="1">
      <alignment horizontal="center" vertical="center" wrapText="1"/>
      <protection/>
    </xf>
    <xf numFmtId="3" fontId="35" fillId="0" borderId="12" xfId="106" applyNumberFormat="1" applyFont="1" applyFill="1" applyBorder="1" applyAlignment="1">
      <alignment horizontal="center" vertical="center" wrapText="1"/>
      <protection/>
    </xf>
    <xf numFmtId="3" fontId="31" fillId="0" borderId="12" xfId="106" applyNumberFormat="1" applyFont="1" applyFill="1" applyBorder="1" applyAlignment="1" applyProtection="1">
      <alignment horizontal="center" vertical="center" wrapText="1"/>
      <protection/>
    </xf>
    <xf numFmtId="3" fontId="31" fillId="0" borderId="14" xfId="106" applyNumberFormat="1" applyFont="1" applyFill="1" applyBorder="1" applyAlignment="1" applyProtection="1">
      <alignment horizontal="center" vertical="center" wrapText="1"/>
      <protection/>
    </xf>
    <xf numFmtId="3" fontId="36" fillId="0" borderId="12" xfId="106" applyNumberFormat="1" applyFont="1" applyFill="1" applyBorder="1" applyAlignment="1" applyProtection="1">
      <alignment horizontal="center" vertical="center" wrapText="1"/>
      <protection/>
    </xf>
    <xf numFmtId="3" fontId="31" fillId="28" borderId="12" xfId="106" applyNumberFormat="1" applyFont="1" applyFill="1" applyBorder="1" applyAlignment="1" applyProtection="1">
      <alignment horizontal="center" vertical="center" wrapText="1"/>
      <protection/>
    </xf>
    <xf numFmtId="3" fontId="35" fillId="28" borderId="12" xfId="106" applyNumberFormat="1" applyFont="1" applyFill="1" applyBorder="1" applyAlignment="1">
      <alignment horizontal="center" vertical="center" wrapText="1"/>
      <protection/>
    </xf>
    <xf numFmtId="0" fontId="32" fillId="0" borderId="12" xfId="0" applyNumberFormat="1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Alignment="1">
      <alignment/>
    </xf>
    <xf numFmtId="0" fontId="32" fillId="0" borderId="0" xfId="106" applyNumberFormat="1" applyFont="1" applyFill="1" applyAlignment="1" applyProtection="1">
      <alignment/>
      <protection/>
    </xf>
    <xf numFmtId="0" fontId="32" fillId="0" borderId="0" xfId="0" applyFont="1" applyFill="1" applyAlignment="1">
      <alignment/>
    </xf>
    <xf numFmtId="0" fontId="36" fillId="0" borderId="0" xfId="106" applyNumberFormat="1" applyFont="1" applyFill="1" applyAlignment="1" applyProtection="1">
      <alignment/>
      <protection/>
    </xf>
    <xf numFmtId="0" fontId="36" fillId="0" borderId="15" xfId="106" applyNumberFormat="1" applyFont="1" applyFill="1" applyBorder="1" applyAlignment="1" applyProtection="1">
      <alignment/>
      <protection/>
    </xf>
    <xf numFmtId="0" fontId="36" fillId="0" borderId="15" xfId="106" applyNumberFormat="1" applyFont="1" applyFill="1" applyBorder="1" applyAlignment="1" applyProtection="1">
      <alignment horizontal="center" vertical="center"/>
      <protection/>
    </xf>
    <xf numFmtId="0" fontId="32" fillId="0" borderId="15" xfId="106" applyNumberFormat="1" applyFont="1" applyFill="1" applyBorder="1" applyAlignment="1" applyProtection="1">
      <alignment horizontal="center" vertical="center"/>
      <protection/>
    </xf>
    <xf numFmtId="192" fontId="0" fillId="27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48" fillId="0" borderId="0" xfId="0" applyFont="1" applyAlignment="1">
      <alignment/>
    </xf>
    <xf numFmtId="0" fontId="27" fillId="0" borderId="16" xfId="106" applyNumberFormat="1" applyFont="1" applyFill="1" applyBorder="1" applyAlignment="1" applyProtection="1">
      <alignment horizontal="left" wrapText="1"/>
      <protection/>
    </xf>
    <xf numFmtId="0" fontId="31" fillId="0" borderId="16" xfId="106" applyNumberFormat="1" applyFont="1" applyFill="1" applyBorder="1" applyAlignment="1" applyProtection="1">
      <alignment wrapText="1"/>
      <protection/>
    </xf>
    <xf numFmtId="0" fontId="35" fillId="0" borderId="16" xfId="0" applyFont="1" applyFill="1" applyBorder="1" applyAlignment="1">
      <alignment wrapText="1"/>
    </xf>
    <xf numFmtId="0" fontId="31" fillId="0" borderId="16" xfId="0" applyNumberFormat="1" applyFont="1" applyFill="1" applyBorder="1" applyAlignment="1" applyProtection="1">
      <alignment horizontal="justify" wrapText="1"/>
      <protection/>
    </xf>
    <xf numFmtId="0" fontId="31" fillId="0" borderId="16" xfId="0" applyNumberFormat="1" applyFont="1" applyFill="1" applyBorder="1" applyAlignment="1" applyProtection="1">
      <alignment horizontal="left" wrapText="1"/>
      <protection/>
    </xf>
    <xf numFmtId="0" fontId="31" fillId="0" borderId="16" xfId="106" applyNumberFormat="1" applyFont="1" applyFill="1" applyBorder="1" applyAlignment="1" applyProtection="1">
      <alignment horizontal="left" wrapText="1"/>
      <protection/>
    </xf>
    <xf numFmtId="199" fontId="36" fillId="0" borderId="12" xfId="0" applyNumberFormat="1" applyFont="1" applyFill="1" applyBorder="1" applyAlignment="1">
      <alignment horizontal="center"/>
    </xf>
    <xf numFmtId="0" fontId="33" fillId="0" borderId="12" xfId="0" applyFont="1" applyFill="1" applyBorder="1" applyAlignment="1">
      <alignment/>
    </xf>
    <xf numFmtId="0" fontId="36" fillId="0" borderId="12" xfId="0" applyFont="1" applyFill="1" applyBorder="1" applyAlignment="1">
      <alignment/>
    </xf>
    <xf numFmtId="0" fontId="27" fillId="0" borderId="12" xfId="0" applyFont="1" applyFill="1" applyBorder="1" applyAlignment="1">
      <alignment/>
    </xf>
    <xf numFmtId="3" fontId="36" fillId="0" borderId="12" xfId="106" applyNumberFormat="1" applyFont="1" applyFill="1" applyBorder="1" applyAlignment="1" applyProtection="1">
      <alignment horizontal="center" wrapText="1"/>
      <protection/>
    </xf>
    <xf numFmtId="3" fontId="31" fillId="0" borderId="12" xfId="0" applyNumberFormat="1" applyFont="1" applyFill="1" applyBorder="1" applyAlignment="1">
      <alignment horizontal="center"/>
    </xf>
    <xf numFmtId="3" fontId="36" fillId="0" borderId="12" xfId="0" applyNumberFormat="1" applyFont="1" applyFill="1" applyBorder="1" applyAlignment="1">
      <alignment horizontal="center"/>
    </xf>
    <xf numFmtId="0" fontId="49" fillId="0" borderId="0" xfId="0" applyFont="1" applyAlignment="1">
      <alignment/>
    </xf>
    <xf numFmtId="3" fontId="43" fillId="0" borderId="12" xfId="106" applyNumberFormat="1" applyFont="1" applyFill="1" applyBorder="1" applyAlignment="1">
      <alignment horizontal="center" vertical="center" wrapText="1"/>
      <protection/>
    </xf>
    <xf numFmtId="3" fontId="32" fillId="0" borderId="12" xfId="0" applyNumberFormat="1" applyFont="1" applyFill="1" applyBorder="1" applyAlignment="1">
      <alignment horizontal="center" vertical="center"/>
    </xf>
    <xf numFmtId="3" fontId="31" fillId="0" borderId="12" xfId="0" applyNumberFormat="1" applyFont="1" applyFill="1" applyBorder="1" applyAlignment="1">
      <alignment horizontal="center" vertical="center"/>
    </xf>
    <xf numFmtId="3" fontId="44" fillId="0" borderId="12" xfId="0" applyNumberFormat="1" applyFont="1" applyFill="1" applyBorder="1" applyAlignment="1">
      <alignment horizontal="center"/>
    </xf>
    <xf numFmtId="3" fontId="45" fillId="0" borderId="12" xfId="106" applyNumberFormat="1" applyFont="1" applyFill="1" applyBorder="1" applyAlignment="1">
      <alignment horizontal="center" wrapText="1"/>
      <protection/>
    </xf>
    <xf numFmtId="0" fontId="32" fillId="0" borderId="0" xfId="0" applyFont="1" applyFill="1" applyAlignment="1">
      <alignment wrapText="1"/>
    </xf>
    <xf numFmtId="0" fontId="40" fillId="0" borderId="0" xfId="0" applyFont="1" applyFill="1" applyAlignment="1">
      <alignment/>
    </xf>
    <xf numFmtId="0" fontId="40" fillId="0" borderId="16" xfId="0" applyNumberFormat="1" applyFont="1" applyFill="1" applyBorder="1" applyAlignment="1" applyProtection="1">
      <alignment horizontal="center" vertical="center" wrapText="1"/>
      <protection/>
    </xf>
    <xf numFmtId="0" fontId="40" fillId="0" borderId="17" xfId="0" applyNumberFormat="1" applyFont="1" applyFill="1" applyBorder="1" applyAlignment="1" applyProtection="1">
      <alignment horizontal="center" vertical="center" wrapText="1"/>
      <protection/>
    </xf>
    <xf numFmtId="0" fontId="40" fillId="0" borderId="18" xfId="0" applyNumberFormat="1" applyFont="1" applyFill="1" applyBorder="1" applyAlignment="1" applyProtection="1">
      <alignment horizontal="center" vertical="center" wrapText="1"/>
      <protection/>
    </xf>
    <xf numFmtId="3" fontId="43" fillId="0" borderId="17" xfId="106" applyNumberFormat="1" applyFont="1" applyFill="1" applyBorder="1" applyAlignment="1">
      <alignment horizontal="center" vertical="center" wrapText="1"/>
      <protection/>
    </xf>
    <xf numFmtId="3" fontId="43" fillId="0" borderId="18" xfId="106" applyNumberFormat="1" applyFont="1" applyFill="1" applyBorder="1" applyAlignment="1">
      <alignment horizontal="center" vertical="center" wrapText="1"/>
      <protection/>
    </xf>
    <xf numFmtId="0" fontId="42" fillId="0" borderId="0" xfId="0" applyFont="1" applyFill="1" applyAlignment="1">
      <alignment horizontal="center"/>
    </xf>
    <xf numFmtId="192" fontId="34" fillId="0" borderId="12" xfId="106" applyNumberFormat="1" applyFont="1" applyFill="1" applyBorder="1" applyAlignment="1">
      <alignment horizontal="center" vertical="center" wrapText="1"/>
      <protection/>
    </xf>
    <xf numFmtId="192" fontId="35" fillId="0" borderId="12" xfId="106" applyNumberFormat="1" applyFont="1" applyFill="1" applyBorder="1" applyAlignment="1">
      <alignment horizontal="center" vertical="center" wrapText="1"/>
      <protection/>
    </xf>
    <xf numFmtId="192" fontId="43" fillId="0" borderId="12" xfId="106" applyNumberFormat="1" applyFont="1" applyFill="1" applyBorder="1" applyAlignment="1">
      <alignment horizontal="center" vertical="center" wrapText="1"/>
      <protection/>
    </xf>
    <xf numFmtId="192" fontId="45" fillId="0" borderId="12" xfId="106" applyNumberFormat="1" applyFont="1" applyFill="1" applyBorder="1" applyAlignment="1">
      <alignment horizontal="center" wrapText="1"/>
      <protection/>
    </xf>
  </cellXfs>
  <cellStyles count="11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— акцент1" xfId="27"/>
    <cellStyle name="40% — акцент2" xfId="28"/>
    <cellStyle name="40% — акцент3" xfId="29"/>
    <cellStyle name="40% — акцент4" xfId="30"/>
    <cellStyle name="40% — акцент5" xfId="31"/>
    <cellStyle name="40% —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— акцент1" xfId="39"/>
    <cellStyle name="60% — акцент2" xfId="40"/>
    <cellStyle name="60% — акцент3" xfId="41"/>
    <cellStyle name="60% — акцент4" xfId="42"/>
    <cellStyle name="60% — акцент5" xfId="43"/>
    <cellStyle name="60% —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Обычный 3" xfId="105"/>
    <cellStyle name="Обычный_Лист1" xfId="106"/>
    <cellStyle name="Обычный_Лист1_1" xfId="107"/>
    <cellStyle name="Followed Hyperlink" xfId="108"/>
    <cellStyle name="Підсумок" xfId="109"/>
    <cellStyle name="Плохой" xfId="110"/>
    <cellStyle name="Поганий" xfId="111"/>
    <cellStyle name="Пояснение" xfId="112"/>
    <cellStyle name="Примечание" xfId="113"/>
    <cellStyle name="Примітка" xfId="114"/>
    <cellStyle name="Percent" xfId="115"/>
    <cellStyle name="Результат" xfId="116"/>
    <cellStyle name="Связанная ячейка" xfId="117"/>
    <cellStyle name="Середній" xfId="118"/>
    <cellStyle name="Стиль 1" xfId="119"/>
    <cellStyle name="Текст попередження" xfId="120"/>
    <cellStyle name="Текст пояснення" xfId="121"/>
    <cellStyle name="Текст предупреждения" xfId="122"/>
    <cellStyle name="Comma" xfId="123"/>
    <cellStyle name="Comma [0]" xfId="124"/>
    <cellStyle name="Хороший" xfId="1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9"/>
  <sheetViews>
    <sheetView tabSelected="1" view="pageBreakPreview" zoomScale="75" zoomScaleSheetLayoutView="75" zoomScalePageLayoutView="0" workbookViewId="0" topLeftCell="A94">
      <selection activeCell="C11" sqref="C11"/>
    </sheetView>
  </sheetViews>
  <sheetFormatPr defaultColWidth="9.00390625" defaultRowHeight="12.75"/>
  <cols>
    <col min="1" max="1" width="15.75390625" style="13" customWidth="1"/>
    <col min="2" max="2" width="69.25390625" style="13" customWidth="1"/>
    <col min="3" max="4" width="23.125" style="8" customWidth="1"/>
    <col min="5" max="6" width="21.375" style="8" customWidth="1"/>
    <col min="7" max="7" width="18.25390625" style="8" customWidth="1"/>
    <col min="8" max="8" width="18.375" style="1" customWidth="1"/>
    <col min="9" max="9" width="14.875" style="1" bestFit="1" customWidth="1"/>
    <col min="10" max="10" width="17.125" style="1" customWidth="1"/>
    <col min="11" max="11" width="11.625" style="1" bestFit="1" customWidth="1"/>
    <col min="12" max="16384" width="9.125" style="1" customWidth="1"/>
  </cols>
  <sheetData>
    <row r="1" spans="1:7" ht="21" customHeight="1">
      <c r="A1" s="65"/>
      <c r="B1" s="65"/>
      <c r="C1" s="94"/>
      <c r="D1" s="94"/>
      <c r="E1" s="94" t="s">
        <v>103</v>
      </c>
      <c r="F1" s="94"/>
      <c r="G1" s="94"/>
    </row>
    <row r="2" spans="1:7" ht="18.75" customHeight="1">
      <c r="A2" s="66"/>
      <c r="B2" s="66"/>
      <c r="C2" s="67"/>
      <c r="D2" s="67"/>
      <c r="E2" s="67" t="s">
        <v>102</v>
      </c>
      <c r="F2" s="67"/>
      <c r="G2" s="67"/>
    </row>
    <row r="3" spans="1:7" ht="20.25" customHeight="1">
      <c r="A3" s="66"/>
      <c r="B3" s="66"/>
      <c r="C3" s="67"/>
      <c r="D3" s="67"/>
      <c r="E3" s="67" t="s">
        <v>106</v>
      </c>
      <c r="F3" s="67"/>
      <c r="G3" s="67"/>
    </row>
    <row r="4" spans="1:7" ht="20.25" customHeight="1">
      <c r="A4" s="66"/>
      <c r="B4" s="66"/>
      <c r="C4" s="67"/>
      <c r="D4" s="67"/>
      <c r="E4" s="67"/>
      <c r="F4" s="67"/>
      <c r="G4" s="67"/>
    </row>
    <row r="5" spans="1:8" ht="20.25" customHeight="1">
      <c r="A5" s="101" t="s">
        <v>107</v>
      </c>
      <c r="B5" s="101"/>
      <c r="C5" s="101"/>
      <c r="D5" s="101"/>
      <c r="E5" s="101"/>
      <c r="F5" s="101"/>
      <c r="G5" s="101"/>
      <c r="H5" s="101"/>
    </row>
    <row r="6" spans="1:8" s="3" customFormat="1" ht="24" customHeight="1">
      <c r="A6" s="101" t="s">
        <v>108</v>
      </c>
      <c r="B6" s="101"/>
      <c r="C6" s="101"/>
      <c r="D6" s="101"/>
      <c r="E6" s="101"/>
      <c r="F6" s="101"/>
      <c r="G6" s="101"/>
      <c r="H6" s="101"/>
    </row>
    <row r="7" spans="1:7" s="3" customFormat="1" ht="17.25" customHeight="1">
      <c r="A7" s="68"/>
      <c r="B7" s="69"/>
      <c r="C7" s="70"/>
      <c r="D7" s="70"/>
      <c r="E7" s="70"/>
      <c r="F7" s="70"/>
      <c r="G7" s="71" t="s">
        <v>104</v>
      </c>
    </row>
    <row r="8" spans="1:7" s="3" customFormat="1" ht="74.25" customHeight="1">
      <c r="A8" s="64" t="s">
        <v>0</v>
      </c>
      <c r="B8" s="64" t="s">
        <v>1</v>
      </c>
      <c r="C8" s="64" t="s">
        <v>109</v>
      </c>
      <c r="D8" s="64" t="s">
        <v>110</v>
      </c>
      <c r="E8" s="64" t="s">
        <v>111</v>
      </c>
      <c r="F8" s="64" t="s">
        <v>112</v>
      </c>
      <c r="G8" s="64" t="s">
        <v>113</v>
      </c>
    </row>
    <row r="9" spans="1:7" s="3" customFormat="1" ht="15.75">
      <c r="A9" s="54">
        <v>1</v>
      </c>
      <c r="B9" s="54">
        <v>2</v>
      </c>
      <c r="C9" s="54">
        <v>3</v>
      </c>
      <c r="D9" s="54">
        <v>4</v>
      </c>
      <c r="E9" s="54">
        <v>5</v>
      </c>
      <c r="F9" s="54">
        <v>6</v>
      </c>
      <c r="G9" s="54">
        <v>7</v>
      </c>
    </row>
    <row r="10" spans="1:7" s="3" customFormat="1" ht="20.25">
      <c r="A10" s="96" t="s">
        <v>11</v>
      </c>
      <c r="B10" s="97"/>
      <c r="C10" s="97"/>
      <c r="D10" s="97"/>
      <c r="E10" s="97"/>
      <c r="F10" s="97"/>
      <c r="G10" s="98"/>
    </row>
    <row r="11" spans="1:7" s="3" customFormat="1" ht="38.25" customHeight="1">
      <c r="A11" s="14">
        <v>10000000</v>
      </c>
      <c r="B11" s="15" t="s">
        <v>3</v>
      </c>
      <c r="C11" s="57">
        <f>C12+C30+C24</f>
        <v>338982000</v>
      </c>
      <c r="D11" s="57">
        <f>D12+D30+D24</f>
        <v>93566390</v>
      </c>
      <c r="E11" s="57">
        <f>E12+E30+E24</f>
        <v>95517754.98000002</v>
      </c>
      <c r="F11" s="102">
        <f>E11/D11*100</f>
        <v>102.08554052368592</v>
      </c>
      <c r="G11" s="57">
        <f>E11-D11</f>
        <v>1951364.980000019</v>
      </c>
    </row>
    <row r="12" spans="1:7" ht="31.5">
      <c r="A12" s="22">
        <v>11000000</v>
      </c>
      <c r="B12" s="16" t="s">
        <v>4</v>
      </c>
      <c r="C12" s="57">
        <f>C13+C19</f>
        <v>264720000</v>
      </c>
      <c r="D12" s="57">
        <f>D13+D19</f>
        <v>73921840</v>
      </c>
      <c r="E12" s="57">
        <f>E13+E19</f>
        <v>75541333.80000001</v>
      </c>
      <c r="F12" s="102">
        <f aca="true" t="shared" si="0" ref="F12:F67">E12/D12*100</f>
        <v>102.19081911380997</v>
      </c>
      <c r="G12" s="57">
        <f aca="true" t="shared" si="1" ref="G12:G72">E12-D12</f>
        <v>1619493.800000012</v>
      </c>
    </row>
    <row r="13" spans="1:7" ht="21.75" customHeight="1">
      <c r="A13" s="23">
        <v>11010000</v>
      </c>
      <c r="B13" s="17" t="s">
        <v>18</v>
      </c>
      <c r="C13" s="56">
        <f>C14+C15+C16+C17+C18</f>
        <v>264680000</v>
      </c>
      <c r="D13" s="56">
        <f>D14+D15+D16+D17+D18</f>
        <v>73881840</v>
      </c>
      <c r="E13" s="56">
        <f>E14+E15+E16+E17+E18</f>
        <v>75478303.80000001</v>
      </c>
      <c r="F13" s="102">
        <f t="shared" si="0"/>
        <v>102.16083383954707</v>
      </c>
      <c r="G13" s="57">
        <f t="shared" si="1"/>
        <v>1596463.800000012</v>
      </c>
    </row>
    <row r="14" spans="1:7" ht="40.5" customHeight="1">
      <c r="A14" s="24">
        <v>11010100</v>
      </c>
      <c r="B14" s="18" t="s">
        <v>14</v>
      </c>
      <c r="C14" s="58">
        <v>256000000</v>
      </c>
      <c r="D14" s="58">
        <v>71446790</v>
      </c>
      <c r="E14" s="58">
        <v>72709784.59</v>
      </c>
      <c r="F14" s="103">
        <f t="shared" si="0"/>
        <v>101.76774154584132</v>
      </c>
      <c r="G14" s="58">
        <f t="shared" si="1"/>
        <v>1262994.5900000036</v>
      </c>
    </row>
    <row r="15" spans="1:7" ht="69" customHeight="1">
      <c r="A15" s="24">
        <v>11010200</v>
      </c>
      <c r="B15" s="18" t="s">
        <v>15</v>
      </c>
      <c r="C15" s="58">
        <v>7500000</v>
      </c>
      <c r="D15" s="58">
        <v>2164000</v>
      </c>
      <c r="E15" s="58">
        <v>2471392.87</v>
      </c>
      <c r="F15" s="103">
        <f t="shared" si="0"/>
        <v>114.20484611829944</v>
      </c>
      <c r="G15" s="58">
        <f t="shared" si="1"/>
        <v>307392.8700000001</v>
      </c>
    </row>
    <row r="16" spans="1:7" ht="31.5" customHeight="1">
      <c r="A16" s="24">
        <v>11010400</v>
      </c>
      <c r="B16" s="18" t="s">
        <v>16</v>
      </c>
      <c r="C16" s="58">
        <v>280000</v>
      </c>
      <c r="D16" s="58">
        <v>70000</v>
      </c>
      <c r="E16" s="58">
        <v>78350.59</v>
      </c>
      <c r="F16" s="103">
        <f t="shared" si="0"/>
        <v>111.92941428571427</v>
      </c>
      <c r="G16" s="58">
        <f t="shared" si="1"/>
        <v>8350.589999999997</v>
      </c>
    </row>
    <row r="17" spans="1:7" ht="38.25" customHeight="1">
      <c r="A17" s="24">
        <v>11010500</v>
      </c>
      <c r="B17" s="18" t="s">
        <v>17</v>
      </c>
      <c r="C17" s="60">
        <v>900000</v>
      </c>
      <c r="D17" s="60">
        <v>201050</v>
      </c>
      <c r="E17" s="60">
        <v>218775.75</v>
      </c>
      <c r="F17" s="103">
        <f t="shared" si="0"/>
        <v>108.81658791345437</v>
      </c>
      <c r="G17" s="58">
        <f t="shared" si="1"/>
        <v>17725.75</v>
      </c>
    </row>
    <row r="18" spans="1:7" ht="53.25" customHeight="1" hidden="1">
      <c r="A18" s="24">
        <v>11010900</v>
      </c>
      <c r="B18" s="51" t="s">
        <v>95</v>
      </c>
      <c r="C18" s="60">
        <v>0</v>
      </c>
      <c r="D18" s="60"/>
      <c r="E18" s="60"/>
      <c r="F18" s="103" t="e">
        <f t="shared" si="0"/>
        <v>#DIV/0!</v>
      </c>
      <c r="G18" s="58">
        <f t="shared" si="1"/>
        <v>0</v>
      </c>
    </row>
    <row r="19" spans="1:7" ht="18.75" customHeight="1">
      <c r="A19" s="22">
        <v>11020000</v>
      </c>
      <c r="B19" s="16" t="s">
        <v>5</v>
      </c>
      <c r="C19" s="56">
        <f>C20</f>
        <v>40000</v>
      </c>
      <c r="D19" s="56">
        <f>D20</f>
        <v>40000</v>
      </c>
      <c r="E19" s="56">
        <f>E20</f>
        <v>63030</v>
      </c>
      <c r="F19" s="102">
        <f t="shared" si="0"/>
        <v>157.575</v>
      </c>
      <c r="G19" s="57">
        <f t="shared" si="1"/>
        <v>23030</v>
      </c>
    </row>
    <row r="20" spans="1:8" ht="31.5">
      <c r="A20" s="25">
        <v>11020200</v>
      </c>
      <c r="B20" s="19" t="s">
        <v>19</v>
      </c>
      <c r="C20" s="58">
        <v>40000</v>
      </c>
      <c r="D20" s="58">
        <v>40000</v>
      </c>
      <c r="E20" s="58">
        <v>63030</v>
      </c>
      <c r="F20" s="103">
        <f t="shared" si="0"/>
        <v>157.575</v>
      </c>
      <c r="G20" s="58">
        <f t="shared" si="1"/>
        <v>23030</v>
      </c>
      <c r="H20" s="2"/>
    </row>
    <row r="21" spans="1:8" ht="15.75" hidden="1">
      <c r="A21" s="25">
        <v>12000000</v>
      </c>
      <c r="B21" s="19" t="s">
        <v>78</v>
      </c>
      <c r="C21" s="58">
        <f>C22</f>
        <v>0</v>
      </c>
      <c r="D21" s="58"/>
      <c r="E21" s="58"/>
      <c r="F21" s="103" t="e">
        <f t="shared" si="0"/>
        <v>#DIV/0!</v>
      </c>
      <c r="G21" s="58">
        <f t="shared" si="1"/>
        <v>0</v>
      </c>
      <c r="H21" s="2"/>
    </row>
    <row r="22" spans="1:8" ht="31.5" hidden="1">
      <c r="A22" s="25">
        <v>12020000</v>
      </c>
      <c r="B22" s="19" t="s">
        <v>79</v>
      </c>
      <c r="C22" s="58">
        <f>C23</f>
        <v>0</v>
      </c>
      <c r="D22" s="58"/>
      <c r="E22" s="58"/>
      <c r="F22" s="103" t="e">
        <f t="shared" si="0"/>
        <v>#DIV/0!</v>
      </c>
      <c r="G22" s="58">
        <f t="shared" si="1"/>
        <v>0</v>
      </c>
      <c r="H22" s="2"/>
    </row>
    <row r="23" spans="1:8" ht="31.5" hidden="1">
      <c r="A23" s="25">
        <v>12020100</v>
      </c>
      <c r="B23" s="19" t="s">
        <v>80</v>
      </c>
      <c r="C23" s="58"/>
      <c r="D23" s="58"/>
      <c r="E23" s="58"/>
      <c r="F23" s="103" t="e">
        <f t="shared" si="0"/>
        <v>#DIV/0!</v>
      </c>
      <c r="G23" s="58">
        <f t="shared" si="1"/>
        <v>0</v>
      </c>
      <c r="H23" s="2"/>
    </row>
    <row r="24" spans="1:7" ht="22.5" customHeight="1">
      <c r="A24" s="25">
        <v>14000000</v>
      </c>
      <c r="B24" s="19" t="s">
        <v>42</v>
      </c>
      <c r="C24" s="57">
        <f>C25+C27+C29</f>
        <v>7640000</v>
      </c>
      <c r="D24" s="57">
        <f>D25+D27+D29</f>
        <v>1342100</v>
      </c>
      <c r="E24" s="57">
        <f>E25+E27+E29</f>
        <v>1391860.34</v>
      </c>
      <c r="F24" s="102">
        <f t="shared" si="0"/>
        <v>103.70764771626556</v>
      </c>
      <c r="G24" s="57">
        <f t="shared" si="1"/>
        <v>49760.340000000084</v>
      </c>
    </row>
    <row r="25" spans="1:7" ht="33.75" customHeight="1">
      <c r="A25" s="25">
        <v>14020000</v>
      </c>
      <c r="B25" s="19" t="s">
        <v>71</v>
      </c>
      <c r="C25" s="58">
        <f>C26</f>
        <v>540000</v>
      </c>
      <c r="D25" s="58">
        <f>D26</f>
        <v>0</v>
      </c>
      <c r="E25" s="58">
        <f>E26</f>
        <v>0</v>
      </c>
      <c r="F25" s="103"/>
      <c r="G25" s="58">
        <f t="shared" si="1"/>
        <v>0</v>
      </c>
    </row>
    <row r="26" spans="1:7" ht="21.75" customHeight="1">
      <c r="A26" s="25">
        <v>14021900</v>
      </c>
      <c r="B26" s="19" t="s">
        <v>69</v>
      </c>
      <c r="C26" s="58">
        <v>540000</v>
      </c>
      <c r="D26" s="58">
        <v>0</v>
      </c>
      <c r="E26" s="58">
        <v>0</v>
      </c>
      <c r="F26" s="103"/>
      <c r="G26" s="58">
        <f t="shared" si="1"/>
        <v>0</v>
      </c>
    </row>
    <row r="27" spans="1:7" ht="36" customHeight="1">
      <c r="A27" s="25">
        <v>14030000</v>
      </c>
      <c r="B27" s="19" t="s">
        <v>70</v>
      </c>
      <c r="C27" s="58">
        <f>C28</f>
        <v>2400000</v>
      </c>
      <c r="D27" s="58">
        <f>D28</f>
        <v>0</v>
      </c>
      <c r="E27" s="58">
        <f>E28</f>
        <v>0</v>
      </c>
      <c r="F27" s="103"/>
      <c r="G27" s="58">
        <f t="shared" si="1"/>
        <v>0</v>
      </c>
    </row>
    <row r="28" spans="1:7" ht="19.5" customHeight="1">
      <c r="A28" s="25">
        <v>14031900</v>
      </c>
      <c r="B28" s="19" t="s">
        <v>69</v>
      </c>
      <c r="C28" s="58">
        <v>2400000</v>
      </c>
      <c r="D28" s="58">
        <v>0</v>
      </c>
      <c r="E28" s="58">
        <v>0</v>
      </c>
      <c r="F28" s="103"/>
      <c r="G28" s="58">
        <f t="shared" si="1"/>
        <v>0</v>
      </c>
    </row>
    <row r="29" spans="1:7" ht="35.25" customHeight="1">
      <c r="A29" s="25">
        <v>14040000</v>
      </c>
      <c r="B29" s="19" t="s">
        <v>41</v>
      </c>
      <c r="C29" s="58">
        <v>4700000</v>
      </c>
      <c r="D29" s="58">
        <v>1342100</v>
      </c>
      <c r="E29" s="58">
        <v>1391860.34</v>
      </c>
      <c r="F29" s="103">
        <f t="shared" si="0"/>
        <v>103.70764771626556</v>
      </c>
      <c r="G29" s="58">
        <f t="shared" si="1"/>
        <v>49760.340000000084</v>
      </c>
    </row>
    <row r="30" spans="1:7" ht="24.75" customHeight="1">
      <c r="A30" s="22">
        <v>18000000</v>
      </c>
      <c r="B30" s="16" t="s">
        <v>13</v>
      </c>
      <c r="C30" s="56">
        <f>C31+C42+C45</f>
        <v>66622000</v>
      </c>
      <c r="D30" s="56">
        <f>D31+D42+D45</f>
        <v>18302450</v>
      </c>
      <c r="E30" s="56">
        <f>E31+E42+E45</f>
        <v>18584560.84</v>
      </c>
      <c r="F30" s="102">
        <f t="shared" si="0"/>
        <v>101.54138292960779</v>
      </c>
      <c r="G30" s="57">
        <f t="shared" si="1"/>
        <v>282110.83999999985</v>
      </c>
    </row>
    <row r="31" spans="1:7" ht="22.5" customHeight="1">
      <c r="A31" s="22">
        <v>18010000</v>
      </c>
      <c r="B31" s="16" t="s">
        <v>49</v>
      </c>
      <c r="C31" s="56">
        <f>SUM(C32:C41)</f>
        <v>50610000</v>
      </c>
      <c r="D31" s="56">
        <f>SUM(D32:D41)</f>
        <v>13773690</v>
      </c>
      <c r="E31" s="56">
        <f>SUM(E32:E41)</f>
        <v>13996413.27</v>
      </c>
      <c r="F31" s="102">
        <f t="shared" si="0"/>
        <v>101.61701962219274</v>
      </c>
      <c r="G31" s="57">
        <f t="shared" si="1"/>
        <v>222723.26999999955</v>
      </c>
    </row>
    <row r="32" spans="1:7" ht="33" customHeight="1">
      <c r="A32" s="22">
        <v>18010100</v>
      </c>
      <c r="B32" s="16" t="s">
        <v>50</v>
      </c>
      <c r="C32" s="59">
        <v>30000</v>
      </c>
      <c r="D32" s="59">
        <v>7980</v>
      </c>
      <c r="E32" s="59">
        <v>7987.94</v>
      </c>
      <c r="F32" s="103">
        <f t="shared" si="0"/>
        <v>100.09949874686717</v>
      </c>
      <c r="G32" s="58">
        <f t="shared" si="1"/>
        <v>7.9399999999996</v>
      </c>
    </row>
    <row r="33" spans="1:7" ht="33" customHeight="1">
      <c r="A33" s="22">
        <v>18010200</v>
      </c>
      <c r="B33" s="16" t="s">
        <v>66</v>
      </c>
      <c r="C33" s="59">
        <v>130000</v>
      </c>
      <c r="D33" s="59">
        <v>10960</v>
      </c>
      <c r="E33" s="59">
        <v>11127.45</v>
      </c>
      <c r="F33" s="103">
        <f t="shared" si="0"/>
        <v>101.52782846715328</v>
      </c>
      <c r="G33" s="58">
        <f t="shared" si="1"/>
        <v>167.45000000000073</v>
      </c>
    </row>
    <row r="34" spans="1:7" ht="33" customHeight="1">
      <c r="A34" s="22">
        <v>18010300</v>
      </c>
      <c r="B34" s="16" t="s">
        <v>67</v>
      </c>
      <c r="C34" s="59">
        <v>150000</v>
      </c>
      <c r="D34" s="59">
        <v>1190</v>
      </c>
      <c r="E34" s="59">
        <v>2038.89</v>
      </c>
      <c r="F34" s="103">
        <f t="shared" si="0"/>
        <v>171.33529411764707</v>
      </c>
      <c r="G34" s="58">
        <f t="shared" si="1"/>
        <v>848.8900000000001</v>
      </c>
    </row>
    <row r="35" spans="1:7" ht="46.5" customHeight="1">
      <c r="A35" s="22">
        <v>18010400</v>
      </c>
      <c r="B35" s="16" t="s">
        <v>51</v>
      </c>
      <c r="C35" s="59">
        <v>550000</v>
      </c>
      <c r="D35" s="59">
        <v>142050</v>
      </c>
      <c r="E35" s="59">
        <v>149384.66</v>
      </c>
      <c r="F35" s="103">
        <f t="shared" si="0"/>
        <v>105.16343541006688</v>
      </c>
      <c r="G35" s="58">
        <f t="shared" si="1"/>
        <v>7334.6600000000035</v>
      </c>
    </row>
    <row r="36" spans="1:7" ht="15.75">
      <c r="A36" s="22">
        <v>18010500</v>
      </c>
      <c r="B36" s="16" t="s">
        <v>20</v>
      </c>
      <c r="C36" s="58">
        <v>42370000</v>
      </c>
      <c r="D36" s="58">
        <v>12059800</v>
      </c>
      <c r="E36" s="58">
        <v>12153636.14</v>
      </c>
      <c r="F36" s="103">
        <f t="shared" si="0"/>
        <v>100.77809034975704</v>
      </c>
      <c r="G36" s="58">
        <f t="shared" si="1"/>
        <v>93836.1400000006</v>
      </c>
    </row>
    <row r="37" spans="1:7" ht="15.75">
      <c r="A37" s="22">
        <v>18010600</v>
      </c>
      <c r="B37" s="16" t="s">
        <v>21</v>
      </c>
      <c r="C37" s="58">
        <v>4500000</v>
      </c>
      <c r="D37" s="58">
        <v>928200</v>
      </c>
      <c r="E37" s="58">
        <v>987384.66</v>
      </c>
      <c r="F37" s="103">
        <f t="shared" si="0"/>
        <v>106.37628312863608</v>
      </c>
      <c r="G37" s="58">
        <f t="shared" si="1"/>
        <v>59184.66000000003</v>
      </c>
    </row>
    <row r="38" spans="1:7" ht="15.75">
      <c r="A38" s="22">
        <v>18010700</v>
      </c>
      <c r="B38" s="16" t="s">
        <v>22</v>
      </c>
      <c r="C38" s="58">
        <v>35000</v>
      </c>
      <c r="D38" s="58">
        <v>20610</v>
      </c>
      <c r="E38" s="58">
        <v>20895.92</v>
      </c>
      <c r="F38" s="103">
        <f t="shared" si="0"/>
        <v>101.38728772440561</v>
      </c>
      <c r="G38" s="58">
        <f t="shared" si="1"/>
        <v>285.91999999999825</v>
      </c>
    </row>
    <row r="39" spans="1:7" ht="15.75">
      <c r="A39" s="22">
        <v>18010900</v>
      </c>
      <c r="B39" s="16" t="s">
        <v>23</v>
      </c>
      <c r="C39" s="58">
        <v>2845000</v>
      </c>
      <c r="D39" s="58">
        <v>602900</v>
      </c>
      <c r="E39" s="58">
        <v>655624.28</v>
      </c>
      <c r="F39" s="103">
        <f t="shared" si="0"/>
        <v>108.7451119588655</v>
      </c>
      <c r="G39" s="58">
        <f t="shared" si="1"/>
        <v>52724.28000000003</v>
      </c>
    </row>
    <row r="40" spans="1:7" ht="18.75" customHeight="1">
      <c r="A40" s="22">
        <v>18011000</v>
      </c>
      <c r="B40" s="16" t="s">
        <v>48</v>
      </c>
      <c r="C40" s="58">
        <v>0</v>
      </c>
      <c r="D40" s="58"/>
      <c r="E40" s="58">
        <v>2083.33</v>
      </c>
      <c r="F40" s="103"/>
      <c r="G40" s="58">
        <f t="shared" si="1"/>
        <v>2083.33</v>
      </c>
    </row>
    <row r="41" spans="1:7" ht="19.5" customHeight="1">
      <c r="A41" s="22">
        <v>18011100</v>
      </c>
      <c r="B41" s="16" t="s">
        <v>52</v>
      </c>
      <c r="C41" s="58">
        <v>0</v>
      </c>
      <c r="D41" s="58"/>
      <c r="E41" s="58">
        <v>6250</v>
      </c>
      <c r="F41" s="103"/>
      <c r="G41" s="58">
        <f t="shared" si="1"/>
        <v>6250</v>
      </c>
    </row>
    <row r="42" spans="1:7" ht="18" customHeight="1">
      <c r="A42" s="22">
        <v>18030000</v>
      </c>
      <c r="B42" s="16" t="s">
        <v>75</v>
      </c>
      <c r="C42" s="57">
        <f>SUM(C43:C44)</f>
        <v>12000</v>
      </c>
      <c r="D42" s="57">
        <f>SUM(D43:D44)</f>
        <v>6000</v>
      </c>
      <c r="E42" s="57">
        <f>SUM(E43:E44)</f>
        <v>6150.13</v>
      </c>
      <c r="F42" s="102">
        <f t="shared" si="0"/>
        <v>102.50216666666667</v>
      </c>
      <c r="G42" s="57">
        <f t="shared" si="1"/>
        <v>150.1300000000001</v>
      </c>
    </row>
    <row r="43" spans="1:7" ht="21" customHeight="1">
      <c r="A43" s="22">
        <v>18030100</v>
      </c>
      <c r="B43" s="16" t="s">
        <v>74</v>
      </c>
      <c r="C43" s="58">
        <v>5800</v>
      </c>
      <c r="D43" s="58">
        <v>5200</v>
      </c>
      <c r="E43" s="58">
        <v>5299.68</v>
      </c>
      <c r="F43" s="102">
        <f t="shared" si="0"/>
        <v>101.91692307692308</v>
      </c>
      <c r="G43" s="57">
        <f t="shared" si="1"/>
        <v>99.68000000000029</v>
      </c>
    </row>
    <row r="44" spans="1:7" ht="21" customHeight="1">
      <c r="A44" s="22">
        <v>18030200</v>
      </c>
      <c r="B44" s="16" t="s">
        <v>76</v>
      </c>
      <c r="C44" s="58">
        <v>6200</v>
      </c>
      <c r="D44" s="58">
        <v>800</v>
      </c>
      <c r="E44" s="58">
        <v>850.45</v>
      </c>
      <c r="F44" s="103">
        <f t="shared" si="0"/>
        <v>106.30625</v>
      </c>
      <c r="G44" s="58">
        <f t="shared" si="1"/>
        <v>50.450000000000045</v>
      </c>
    </row>
    <row r="45" spans="1:7" ht="18" customHeight="1">
      <c r="A45" s="9" t="s">
        <v>33</v>
      </c>
      <c r="B45" s="10" t="s">
        <v>34</v>
      </c>
      <c r="C45" s="56">
        <f>SUM(C46:C48)</f>
        <v>16000000</v>
      </c>
      <c r="D45" s="56">
        <f>SUM(D46:D48)</f>
        <v>4522760</v>
      </c>
      <c r="E45" s="56">
        <f>SUM(E46:E48)</f>
        <v>4581997.4399999995</v>
      </c>
      <c r="F45" s="102">
        <f t="shared" si="0"/>
        <v>101.30976306503108</v>
      </c>
      <c r="G45" s="57">
        <f t="shared" si="1"/>
        <v>59237.43999999948</v>
      </c>
    </row>
    <row r="46" spans="1:7" ht="18" customHeight="1">
      <c r="A46" s="9" t="s">
        <v>29</v>
      </c>
      <c r="B46" s="10" t="s">
        <v>30</v>
      </c>
      <c r="C46" s="58">
        <v>1500000</v>
      </c>
      <c r="D46" s="58">
        <v>884490</v>
      </c>
      <c r="E46" s="58">
        <v>900801.32</v>
      </c>
      <c r="F46" s="103">
        <f t="shared" si="0"/>
        <v>101.84414973600606</v>
      </c>
      <c r="G46" s="58">
        <f t="shared" si="1"/>
        <v>16311.319999999949</v>
      </c>
    </row>
    <row r="47" spans="1:7" ht="15.75">
      <c r="A47" s="9" t="s">
        <v>31</v>
      </c>
      <c r="B47" s="10" t="s">
        <v>32</v>
      </c>
      <c r="C47" s="58">
        <v>14500000</v>
      </c>
      <c r="D47" s="58">
        <v>3638270</v>
      </c>
      <c r="E47" s="58">
        <v>3678872.23</v>
      </c>
      <c r="F47" s="103">
        <f t="shared" si="0"/>
        <v>101.11597627443814</v>
      </c>
      <c r="G47" s="58">
        <f t="shared" si="1"/>
        <v>40602.22999999998</v>
      </c>
    </row>
    <row r="48" spans="1:7" ht="47.25">
      <c r="A48" s="9">
        <v>18050500</v>
      </c>
      <c r="B48" s="10" t="s">
        <v>119</v>
      </c>
      <c r="C48" s="58"/>
      <c r="D48" s="58"/>
      <c r="E48" s="58">
        <v>2323.89</v>
      </c>
      <c r="F48" s="103"/>
      <c r="G48" s="58">
        <f>E48-D48</f>
        <v>2323.89</v>
      </c>
    </row>
    <row r="49" spans="1:7" ht="24.75" customHeight="1">
      <c r="A49" s="14">
        <v>20000000</v>
      </c>
      <c r="B49" s="15" t="s">
        <v>7</v>
      </c>
      <c r="C49" s="57">
        <f>C50+C56+C68</f>
        <v>1728000</v>
      </c>
      <c r="D49" s="57">
        <f>D50+D56+D68</f>
        <v>469150</v>
      </c>
      <c r="E49" s="57">
        <f>E50+E56+E68</f>
        <v>818621.49</v>
      </c>
      <c r="F49" s="102">
        <f t="shared" si="0"/>
        <v>174.49035276563998</v>
      </c>
      <c r="G49" s="57">
        <f t="shared" si="1"/>
        <v>349471.49</v>
      </c>
    </row>
    <row r="50" spans="1:7" ht="15.75">
      <c r="A50" s="22">
        <v>21000000</v>
      </c>
      <c r="B50" s="16" t="s">
        <v>8</v>
      </c>
      <c r="C50" s="56">
        <f>C51+C52</f>
        <v>62000</v>
      </c>
      <c r="D50" s="56">
        <f>D51+D52</f>
        <v>49850</v>
      </c>
      <c r="E50" s="56">
        <f>E51+E52</f>
        <v>194423.24</v>
      </c>
      <c r="F50" s="102">
        <f t="shared" si="0"/>
        <v>390.0165295887663</v>
      </c>
      <c r="G50" s="57">
        <f t="shared" si="1"/>
        <v>144573.24</v>
      </c>
    </row>
    <row r="51" spans="1:7" ht="15.75" customHeight="1" hidden="1">
      <c r="A51" s="22">
        <v>21050000</v>
      </c>
      <c r="B51" s="16" t="s">
        <v>72</v>
      </c>
      <c r="C51" s="59"/>
      <c r="D51" s="59"/>
      <c r="E51" s="59"/>
      <c r="F51" s="103" t="e">
        <f t="shared" si="0"/>
        <v>#DIV/0!</v>
      </c>
      <c r="G51" s="58">
        <f t="shared" si="1"/>
        <v>0</v>
      </c>
    </row>
    <row r="52" spans="1:7" ht="15.75">
      <c r="A52" s="22">
        <v>21080000</v>
      </c>
      <c r="B52" s="16" t="s">
        <v>38</v>
      </c>
      <c r="C52" s="59">
        <f>C53+C54+C55</f>
        <v>62000</v>
      </c>
      <c r="D52" s="59">
        <f>D53+D54+D55</f>
        <v>49850</v>
      </c>
      <c r="E52" s="59">
        <f>E53+E54+E55</f>
        <v>194423.24</v>
      </c>
      <c r="F52" s="103">
        <f t="shared" si="0"/>
        <v>390.0165295887663</v>
      </c>
      <c r="G52" s="58">
        <f t="shared" si="1"/>
        <v>144573.24</v>
      </c>
    </row>
    <row r="53" spans="1:7" ht="15.75">
      <c r="A53" s="22">
        <v>21081100</v>
      </c>
      <c r="B53" s="16" t="s">
        <v>24</v>
      </c>
      <c r="C53" s="58">
        <v>12000</v>
      </c>
      <c r="D53" s="58">
        <v>650</v>
      </c>
      <c r="E53" s="58">
        <v>136936</v>
      </c>
      <c r="F53" s="103">
        <f t="shared" si="0"/>
        <v>21067.076923076922</v>
      </c>
      <c r="G53" s="58">
        <f t="shared" si="1"/>
        <v>136286</v>
      </c>
    </row>
    <row r="54" spans="1:7" ht="47.25">
      <c r="A54" s="22">
        <v>21081500</v>
      </c>
      <c r="B54" s="16" t="s">
        <v>64</v>
      </c>
      <c r="C54" s="58"/>
      <c r="D54" s="58"/>
      <c r="E54" s="58">
        <v>1494.05</v>
      </c>
      <c r="F54" s="103"/>
      <c r="G54" s="58">
        <f t="shared" si="1"/>
        <v>1494.05</v>
      </c>
    </row>
    <row r="55" spans="1:7" ht="15.75">
      <c r="A55" s="22">
        <v>21081700</v>
      </c>
      <c r="B55" s="16" t="s">
        <v>96</v>
      </c>
      <c r="C55" s="58">
        <v>50000</v>
      </c>
      <c r="D55" s="58">
        <v>49200</v>
      </c>
      <c r="E55" s="58">
        <v>55993.19</v>
      </c>
      <c r="F55" s="103">
        <f t="shared" si="0"/>
        <v>113.80729674796748</v>
      </c>
      <c r="G55" s="58">
        <f t="shared" si="1"/>
        <v>6793.190000000002</v>
      </c>
    </row>
    <row r="56" spans="1:7" ht="31.5">
      <c r="A56" s="22">
        <v>22000000</v>
      </c>
      <c r="B56" s="16" t="s">
        <v>9</v>
      </c>
      <c r="C56" s="56">
        <f>C57+C62+C64</f>
        <v>1666000</v>
      </c>
      <c r="D56" s="56">
        <f>D57+D62+D64</f>
        <v>419300</v>
      </c>
      <c r="E56" s="56">
        <f>E57+E62+E64</f>
        <v>453392.25</v>
      </c>
      <c r="F56" s="102">
        <f t="shared" si="0"/>
        <v>108.13075363701408</v>
      </c>
      <c r="G56" s="57">
        <f t="shared" si="1"/>
        <v>34092.25</v>
      </c>
    </row>
    <row r="57" spans="1:7" ht="15.75">
      <c r="A57" s="22">
        <v>22010000</v>
      </c>
      <c r="B57" s="16" t="s">
        <v>47</v>
      </c>
      <c r="C57" s="59">
        <f>SUM(C58:C61)</f>
        <v>1086000</v>
      </c>
      <c r="D57" s="59">
        <f>SUM(D58:D61)</f>
        <v>284900</v>
      </c>
      <c r="E57" s="59">
        <f>SUM(E58:E61)</f>
        <v>306200.01</v>
      </c>
      <c r="F57" s="103">
        <f t="shared" si="0"/>
        <v>107.47631098631099</v>
      </c>
      <c r="G57" s="58">
        <f t="shared" si="1"/>
        <v>21300.01000000001</v>
      </c>
    </row>
    <row r="58" spans="1:7" ht="30" customHeight="1">
      <c r="A58" s="22">
        <v>22010300</v>
      </c>
      <c r="B58" s="16" t="s">
        <v>68</v>
      </c>
      <c r="C58" s="59">
        <v>45000</v>
      </c>
      <c r="D58" s="59">
        <v>14200</v>
      </c>
      <c r="E58" s="59">
        <v>15041</v>
      </c>
      <c r="F58" s="103">
        <f t="shared" si="0"/>
        <v>105.9225352112676</v>
      </c>
      <c r="G58" s="58">
        <f t="shared" si="1"/>
        <v>841</v>
      </c>
    </row>
    <row r="59" spans="1:7" ht="15.75">
      <c r="A59" s="22">
        <v>22012500</v>
      </c>
      <c r="B59" s="16" t="s">
        <v>46</v>
      </c>
      <c r="C59" s="59">
        <v>900000</v>
      </c>
      <c r="D59" s="59">
        <v>227200</v>
      </c>
      <c r="E59" s="59">
        <v>243929.01</v>
      </c>
      <c r="F59" s="103">
        <f t="shared" si="0"/>
        <v>107.36312059859155</v>
      </c>
      <c r="G59" s="58">
        <f t="shared" si="1"/>
        <v>16729.01000000001</v>
      </c>
    </row>
    <row r="60" spans="1:7" ht="31.5">
      <c r="A60" s="22">
        <v>22012600</v>
      </c>
      <c r="B60" s="16" t="s">
        <v>65</v>
      </c>
      <c r="C60" s="59">
        <v>130000</v>
      </c>
      <c r="D60" s="59">
        <v>43500</v>
      </c>
      <c r="E60" s="59">
        <v>47230</v>
      </c>
      <c r="F60" s="103">
        <f t="shared" si="0"/>
        <v>108.57471264367815</v>
      </c>
      <c r="G60" s="58">
        <f t="shared" si="1"/>
        <v>3730</v>
      </c>
    </row>
    <row r="61" spans="1:7" ht="78.75">
      <c r="A61" s="22">
        <v>22012900</v>
      </c>
      <c r="B61" s="16" t="s">
        <v>77</v>
      </c>
      <c r="C61" s="59">
        <v>11000</v>
      </c>
      <c r="D61" s="59">
        <v>0</v>
      </c>
      <c r="E61" s="59">
        <v>0</v>
      </c>
      <c r="F61" s="103"/>
      <c r="G61" s="58">
        <f t="shared" si="1"/>
        <v>0</v>
      </c>
    </row>
    <row r="62" spans="1:7" ht="31.5">
      <c r="A62" s="22">
        <v>22080000</v>
      </c>
      <c r="B62" s="16" t="s">
        <v>58</v>
      </c>
      <c r="C62" s="57">
        <f>C63</f>
        <v>490000</v>
      </c>
      <c r="D62" s="57">
        <f>D63</f>
        <v>119600</v>
      </c>
      <c r="E62" s="57">
        <f>E63</f>
        <v>128480.8</v>
      </c>
      <c r="F62" s="103">
        <f t="shared" si="0"/>
        <v>107.42541806020067</v>
      </c>
      <c r="G62" s="58">
        <f t="shared" si="1"/>
        <v>8880.800000000003</v>
      </c>
    </row>
    <row r="63" spans="1:7" ht="34.5" customHeight="1">
      <c r="A63" s="26">
        <v>22080400</v>
      </c>
      <c r="B63" s="20" t="s">
        <v>37</v>
      </c>
      <c r="C63" s="58">
        <v>490000</v>
      </c>
      <c r="D63" s="58">
        <v>119600</v>
      </c>
      <c r="E63" s="58">
        <v>128480.8</v>
      </c>
      <c r="F63" s="103">
        <f t="shared" si="0"/>
        <v>107.42541806020067</v>
      </c>
      <c r="G63" s="58">
        <f t="shared" si="1"/>
        <v>8880.800000000003</v>
      </c>
    </row>
    <row r="64" spans="1:7" ht="15.75">
      <c r="A64" s="9" t="s">
        <v>26</v>
      </c>
      <c r="B64" s="10" t="s">
        <v>27</v>
      </c>
      <c r="C64" s="56">
        <f>SUM(C65:C67)</f>
        <v>90000</v>
      </c>
      <c r="D64" s="56">
        <f>SUM(D65:D67)</f>
        <v>14800</v>
      </c>
      <c r="E64" s="56">
        <f>SUM(E65:E67)</f>
        <v>18711.440000000002</v>
      </c>
      <c r="F64" s="103">
        <f t="shared" si="0"/>
        <v>126.42864864864866</v>
      </c>
      <c r="G64" s="58">
        <f t="shared" si="1"/>
        <v>3911.4400000000023</v>
      </c>
    </row>
    <row r="65" spans="1:7" ht="47.25" customHeight="1">
      <c r="A65" s="9" t="s">
        <v>25</v>
      </c>
      <c r="B65" s="10" t="s">
        <v>59</v>
      </c>
      <c r="C65" s="58">
        <v>59000</v>
      </c>
      <c r="D65" s="58">
        <v>8400</v>
      </c>
      <c r="E65" s="58">
        <v>8732.44</v>
      </c>
      <c r="F65" s="103">
        <f t="shared" si="0"/>
        <v>103.95761904761905</v>
      </c>
      <c r="G65" s="58">
        <f t="shared" si="1"/>
        <v>332.4400000000005</v>
      </c>
    </row>
    <row r="66" spans="1:7" ht="15.75">
      <c r="A66" s="9">
        <v>22090200</v>
      </c>
      <c r="B66" s="10" t="s">
        <v>53</v>
      </c>
      <c r="C66" s="58">
        <v>1000</v>
      </c>
      <c r="D66" s="58"/>
      <c r="E66" s="58"/>
      <c r="F66" s="103"/>
      <c r="G66" s="58">
        <f t="shared" si="1"/>
        <v>0</v>
      </c>
    </row>
    <row r="67" spans="1:7" ht="36.75" customHeight="1">
      <c r="A67" s="9" t="s">
        <v>28</v>
      </c>
      <c r="B67" s="10" t="s">
        <v>60</v>
      </c>
      <c r="C67" s="58">
        <v>30000</v>
      </c>
      <c r="D67" s="58">
        <v>6400</v>
      </c>
      <c r="E67" s="58">
        <v>9979</v>
      </c>
      <c r="F67" s="103">
        <f t="shared" si="0"/>
        <v>155.921875</v>
      </c>
      <c r="G67" s="58">
        <f t="shared" si="1"/>
        <v>3579</v>
      </c>
    </row>
    <row r="68" spans="1:7" ht="21.75" customHeight="1">
      <c r="A68" s="11">
        <v>24000000</v>
      </c>
      <c r="B68" s="12" t="s">
        <v>44</v>
      </c>
      <c r="C68" s="56">
        <f>C69+C72</f>
        <v>0</v>
      </c>
      <c r="D68" s="56">
        <f>D69+D72</f>
        <v>0</v>
      </c>
      <c r="E68" s="56">
        <f>E69</f>
        <v>170806</v>
      </c>
      <c r="F68" s="103"/>
      <c r="G68" s="58">
        <f t="shared" si="1"/>
        <v>170806</v>
      </c>
    </row>
    <row r="69" spans="1:7" ht="21.75" customHeight="1">
      <c r="A69" s="11">
        <v>24060300</v>
      </c>
      <c r="B69" s="12" t="s">
        <v>73</v>
      </c>
      <c r="C69" s="59">
        <v>0</v>
      </c>
      <c r="D69" s="59"/>
      <c r="E69" s="59">
        <v>170806</v>
      </c>
      <c r="F69" s="103"/>
      <c r="G69" s="58">
        <f t="shared" si="1"/>
        <v>170806</v>
      </c>
    </row>
    <row r="70" spans="1:7" ht="21.75" customHeight="1" hidden="1">
      <c r="A70" s="11"/>
      <c r="B70" s="12"/>
      <c r="C70" s="59"/>
      <c r="D70" s="59"/>
      <c r="E70" s="59"/>
      <c r="F70" s="103"/>
      <c r="G70" s="58">
        <f>E70-D70</f>
        <v>0</v>
      </c>
    </row>
    <row r="71" spans="1:7" ht="21.75" customHeight="1">
      <c r="A71" s="35">
        <v>31000000</v>
      </c>
      <c r="B71" s="88" t="s">
        <v>120</v>
      </c>
      <c r="C71" s="56">
        <f>C72+C73</f>
        <v>0</v>
      </c>
      <c r="D71" s="56">
        <f>D72+D73</f>
        <v>0</v>
      </c>
      <c r="E71" s="56">
        <f>E72+E73</f>
        <v>1500</v>
      </c>
      <c r="F71" s="103"/>
      <c r="G71" s="58">
        <f>E71-D71</f>
        <v>1500</v>
      </c>
    </row>
    <row r="72" spans="1:7" ht="61.5" customHeight="1">
      <c r="A72" s="11">
        <v>31010200</v>
      </c>
      <c r="B72" s="12" t="s">
        <v>121</v>
      </c>
      <c r="C72" s="58"/>
      <c r="D72" s="58"/>
      <c r="E72" s="58">
        <v>1500</v>
      </c>
      <c r="F72" s="103"/>
      <c r="G72" s="58">
        <f t="shared" si="1"/>
        <v>1500</v>
      </c>
    </row>
    <row r="73" spans="1:7" ht="34.5" customHeight="1" hidden="1">
      <c r="A73" s="11"/>
      <c r="B73" s="12"/>
      <c r="C73" s="58"/>
      <c r="D73" s="58"/>
      <c r="E73" s="58"/>
      <c r="F73" s="103"/>
      <c r="G73" s="58"/>
    </row>
    <row r="74" spans="1:7" ht="39" customHeight="1">
      <c r="A74" s="11"/>
      <c r="B74" s="55" t="s">
        <v>97</v>
      </c>
      <c r="C74" s="61">
        <f>C49+C11+C71</f>
        <v>340710000</v>
      </c>
      <c r="D74" s="61">
        <f>D49+D11+D71</f>
        <v>94035540</v>
      </c>
      <c r="E74" s="61">
        <f>E49+E11+E71</f>
        <v>96337876.47000001</v>
      </c>
      <c r="F74" s="104">
        <f aca="true" t="shared" si="2" ref="F74:F95">E74/D74*100</f>
        <v>102.44836842538471</v>
      </c>
      <c r="G74" s="89">
        <f aca="true" t="shared" si="3" ref="G74:G95">E74-D74</f>
        <v>2302336.4700000137</v>
      </c>
    </row>
    <row r="75" spans="1:11" s="3" customFormat="1" ht="18.75" customHeight="1">
      <c r="A75" s="14">
        <v>40000000</v>
      </c>
      <c r="B75" s="15" t="s">
        <v>2</v>
      </c>
      <c r="C75" s="57">
        <f>C77+C84</f>
        <v>148807537</v>
      </c>
      <c r="D75" s="57">
        <f>D77+D84</f>
        <v>43981590</v>
      </c>
      <c r="E75" s="57">
        <f>E77+E84</f>
        <v>42652335.25</v>
      </c>
      <c r="F75" s="103">
        <f t="shared" si="2"/>
        <v>96.97770192028074</v>
      </c>
      <c r="G75" s="58">
        <f t="shared" si="3"/>
        <v>-1329254.75</v>
      </c>
      <c r="H75" s="6"/>
      <c r="I75" s="39"/>
      <c r="J75" s="52"/>
      <c r="K75" s="39"/>
    </row>
    <row r="76" spans="1:8" s="3" customFormat="1" ht="18" customHeight="1" hidden="1">
      <c r="A76" s="22">
        <v>41020000</v>
      </c>
      <c r="B76" s="16" t="s">
        <v>92</v>
      </c>
      <c r="C76" s="57"/>
      <c r="D76" s="57"/>
      <c r="E76" s="57"/>
      <c r="F76" s="103" t="e">
        <f t="shared" si="2"/>
        <v>#DIV/0!</v>
      </c>
      <c r="G76" s="58">
        <f t="shared" si="3"/>
        <v>0</v>
      </c>
      <c r="H76" s="6"/>
    </row>
    <row r="77" spans="1:8" s="36" customFormat="1" ht="15.75">
      <c r="A77" s="41">
        <v>41030000</v>
      </c>
      <c r="B77" s="42" t="s">
        <v>90</v>
      </c>
      <c r="C77" s="63">
        <f>SUM(C78:C81)</f>
        <v>86110300</v>
      </c>
      <c r="D77" s="63">
        <f>SUM(D78:D81)</f>
        <v>28892300</v>
      </c>
      <c r="E77" s="63">
        <f>SUM(E78:E81)</f>
        <v>28892300</v>
      </c>
      <c r="F77" s="103">
        <f t="shared" si="2"/>
        <v>100</v>
      </c>
      <c r="G77" s="58">
        <f t="shared" si="3"/>
        <v>0</v>
      </c>
      <c r="H77" s="37"/>
    </row>
    <row r="78" spans="1:8" ht="15.75">
      <c r="A78" s="43">
        <v>41033900</v>
      </c>
      <c r="B78" s="44" t="s">
        <v>39</v>
      </c>
      <c r="C78" s="63">
        <v>46421200</v>
      </c>
      <c r="D78" s="63">
        <v>10723200</v>
      </c>
      <c r="E78" s="63">
        <v>10723200</v>
      </c>
      <c r="F78" s="103">
        <f t="shared" si="2"/>
        <v>100</v>
      </c>
      <c r="G78" s="58">
        <f t="shared" si="3"/>
        <v>0</v>
      </c>
      <c r="H78" s="73"/>
    </row>
    <row r="79" spans="1:8" ht="15.75">
      <c r="A79" s="43">
        <v>41034200</v>
      </c>
      <c r="B79" s="44" t="s">
        <v>40</v>
      </c>
      <c r="C79" s="63">
        <v>28693100</v>
      </c>
      <c r="D79" s="63">
        <v>7173100</v>
      </c>
      <c r="E79" s="63">
        <v>7173100</v>
      </c>
      <c r="F79" s="103">
        <f t="shared" si="2"/>
        <v>100</v>
      </c>
      <c r="G79" s="58">
        <f t="shared" si="3"/>
        <v>0</v>
      </c>
      <c r="H79" s="73"/>
    </row>
    <row r="80" spans="1:7" ht="33" customHeight="1">
      <c r="A80" s="43">
        <v>41034500</v>
      </c>
      <c r="B80" s="45" t="s">
        <v>62</v>
      </c>
      <c r="C80" s="63">
        <v>10996000</v>
      </c>
      <c r="D80" s="63">
        <v>10996000</v>
      </c>
      <c r="E80" s="63">
        <v>10996000</v>
      </c>
      <c r="F80" s="103">
        <f t="shared" si="2"/>
        <v>100</v>
      </c>
      <c r="G80" s="58">
        <f t="shared" si="3"/>
        <v>0</v>
      </c>
    </row>
    <row r="81" spans="1:8" ht="36" customHeight="1" hidden="1">
      <c r="A81" s="46">
        <v>41035100</v>
      </c>
      <c r="B81" s="47" t="s">
        <v>61</v>
      </c>
      <c r="C81" s="63"/>
      <c r="D81" s="63"/>
      <c r="E81" s="63"/>
      <c r="F81" s="103" t="e">
        <f t="shared" si="2"/>
        <v>#DIV/0!</v>
      </c>
      <c r="G81" s="58">
        <f t="shared" si="3"/>
        <v>0</v>
      </c>
      <c r="H81" s="38"/>
    </row>
    <row r="82" spans="1:8" ht="30.75" customHeight="1" hidden="1">
      <c r="A82" s="41">
        <v>41040000</v>
      </c>
      <c r="B82" s="42" t="s">
        <v>81</v>
      </c>
      <c r="C82" s="63"/>
      <c r="D82" s="63"/>
      <c r="E82" s="63"/>
      <c r="F82" s="103" t="e">
        <f t="shared" si="2"/>
        <v>#DIV/0!</v>
      </c>
      <c r="G82" s="58">
        <f t="shared" si="3"/>
        <v>0</v>
      </c>
      <c r="H82" s="2"/>
    </row>
    <row r="83" spans="1:8" ht="34.5" customHeight="1" hidden="1">
      <c r="A83" s="41">
        <v>41040300</v>
      </c>
      <c r="B83" s="48" t="s">
        <v>82</v>
      </c>
      <c r="C83" s="63"/>
      <c r="D83" s="63"/>
      <c r="E83" s="63"/>
      <c r="F83" s="103" t="e">
        <f t="shared" si="2"/>
        <v>#DIV/0!</v>
      </c>
      <c r="G83" s="58">
        <f t="shared" si="3"/>
        <v>0</v>
      </c>
      <c r="H83" s="2"/>
    </row>
    <row r="84" spans="1:9" s="36" customFormat="1" ht="17.25" customHeight="1">
      <c r="A84" s="41">
        <v>41050000</v>
      </c>
      <c r="B84" s="42" t="s">
        <v>91</v>
      </c>
      <c r="C84" s="63">
        <f>SUM(C85:C95)</f>
        <v>62697237</v>
      </c>
      <c r="D84" s="63">
        <f>SUM(D85:D95)</f>
        <v>15089290</v>
      </c>
      <c r="E84" s="63">
        <f>SUM(E85:E95)</f>
        <v>13760035.25</v>
      </c>
      <c r="F84" s="103">
        <f t="shared" si="2"/>
        <v>91.19074025351756</v>
      </c>
      <c r="G84" s="58">
        <f t="shared" si="3"/>
        <v>-1329254.75</v>
      </c>
      <c r="H84" s="72">
        <f>C77+C84-C95</f>
        <v>143399747</v>
      </c>
      <c r="I84" s="37"/>
    </row>
    <row r="85" spans="1:9" ht="178.5" customHeight="1">
      <c r="A85" s="43" t="s">
        <v>83</v>
      </c>
      <c r="B85" s="49" t="s">
        <v>100</v>
      </c>
      <c r="C85" s="63">
        <v>6253100</v>
      </c>
      <c r="D85" s="63">
        <v>2607455</v>
      </c>
      <c r="E85" s="63">
        <v>2283437.56</v>
      </c>
      <c r="F85" s="103">
        <f t="shared" si="2"/>
        <v>87.57342159308598</v>
      </c>
      <c r="G85" s="58">
        <f t="shared" si="3"/>
        <v>-324017.43999999994</v>
      </c>
      <c r="H85" s="53"/>
      <c r="I85" s="73"/>
    </row>
    <row r="86" spans="1:7" ht="64.5" customHeight="1">
      <c r="A86" s="43" t="s">
        <v>84</v>
      </c>
      <c r="B86" s="44" t="s">
        <v>85</v>
      </c>
      <c r="C86" s="63">
        <v>1700</v>
      </c>
      <c r="D86" s="63">
        <v>900</v>
      </c>
      <c r="E86" s="63"/>
      <c r="F86" s="103">
        <f t="shared" si="2"/>
        <v>0</v>
      </c>
      <c r="G86" s="58">
        <f t="shared" si="3"/>
        <v>-900</v>
      </c>
    </row>
    <row r="87" spans="1:7" ht="161.25" customHeight="1">
      <c r="A87" s="41">
        <v>41050300</v>
      </c>
      <c r="B87" s="42" t="s">
        <v>86</v>
      </c>
      <c r="C87" s="63">
        <v>48364400</v>
      </c>
      <c r="D87" s="63">
        <v>10176670</v>
      </c>
      <c r="E87" s="63">
        <v>9177202.92</v>
      </c>
      <c r="F87" s="103">
        <f t="shared" si="2"/>
        <v>90.17883964007872</v>
      </c>
      <c r="G87" s="58">
        <f t="shared" si="3"/>
        <v>-999467.0800000001</v>
      </c>
    </row>
    <row r="88" spans="1:7" ht="150.75" customHeight="1">
      <c r="A88" s="46">
        <v>41050700</v>
      </c>
      <c r="B88" s="50" t="s">
        <v>101</v>
      </c>
      <c r="C88" s="63">
        <v>697600</v>
      </c>
      <c r="D88" s="63">
        <v>189470</v>
      </c>
      <c r="E88" s="63">
        <v>189452.42</v>
      </c>
      <c r="F88" s="103">
        <f t="shared" si="2"/>
        <v>99.99072148625113</v>
      </c>
      <c r="G88" s="58">
        <f t="shared" si="3"/>
        <v>-17.579999999987194</v>
      </c>
    </row>
    <row r="89" spans="1:7" ht="36" customHeight="1">
      <c r="A89" s="46">
        <v>41051000</v>
      </c>
      <c r="B89" s="50" t="s">
        <v>99</v>
      </c>
      <c r="C89" s="63">
        <f>1040758</f>
        <v>1040758</v>
      </c>
      <c r="D89" s="63">
        <v>333222</v>
      </c>
      <c r="E89" s="63">
        <v>333222</v>
      </c>
      <c r="F89" s="103">
        <f t="shared" si="2"/>
        <v>100</v>
      </c>
      <c r="G89" s="58">
        <f t="shared" si="3"/>
        <v>0</v>
      </c>
    </row>
    <row r="90" spans="1:7" ht="32.25" customHeight="1" hidden="1">
      <c r="A90" s="46">
        <v>41051100</v>
      </c>
      <c r="B90" s="50" t="s">
        <v>89</v>
      </c>
      <c r="C90" s="63"/>
      <c r="D90" s="63"/>
      <c r="E90" s="63"/>
      <c r="F90" s="103" t="e">
        <f t="shared" si="2"/>
        <v>#DIV/0!</v>
      </c>
      <c r="G90" s="58">
        <f t="shared" si="3"/>
        <v>0</v>
      </c>
    </row>
    <row r="91" spans="1:7" ht="48.75" customHeight="1">
      <c r="A91" s="46">
        <v>41051200</v>
      </c>
      <c r="B91" s="50" t="s">
        <v>93</v>
      </c>
      <c r="C91" s="63">
        <v>58589</v>
      </c>
      <c r="D91" s="63">
        <v>29292</v>
      </c>
      <c r="E91" s="63">
        <v>29292</v>
      </c>
      <c r="F91" s="103">
        <f t="shared" si="2"/>
        <v>100</v>
      </c>
      <c r="G91" s="58">
        <f t="shared" si="3"/>
        <v>0</v>
      </c>
    </row>
    <row r="92" spans="1:7" ht="48.75" customHeight="1" hidden="1">
      <c r="A92" s="46">
        <v>41051400</v>
      </c>
      <c r="B92" s="50" t="s">
        <v>94</v>
      </c>
      <c r="C92" s="63">
        <v>0</v>
      </c>
      <c r="D92" s="63"/>
      <c r="E92" s="63"/>
      <c r="F92" s="103" t="e">
        <f t="shared" si="2"/>
        <v>#DIV/0!</v>
      </c>
      <c r="G92" s="58">
        <f t="shared" si="3"/>
        <v>0</v>
      </c>
    </row>
    <row r="93" spans="1:7" ht="100.5" customHeight="1">
      <c r="A93" s="43">
        <v>41051500</v>
      </c>
      <c r="B93" s="44" t="s">
        <v>98</v>
      </c>
      <c r="C93" s="63">
        <f>533300+85900</f>
        <v>619200</v>
      </c>
      <c r="D93" s="63">
        <v>166490</v>
      </c>
      <c r="E93" s="63">
        <v>166490</v>
      </c>
      <c r="F93" s="103">
        <f t="shared" si="2"/>
        <v>100</v>
      </c>
      <c r="G93" s="58">
        <f t="shared" si="3"/>
        <v>0</v>
      </c>
    </row>
    <row r="94" spans="1:7" ht="47.25">
      <c r="A94" s="43">
        <v>41052000</v>
      </c>
      <c r="B94" s="44" t="s">
        <v>87</v>
      </c>
      <c r="C94" s="63">
        <v>254100</v>
      </c>
      <c r="D94" s="63">
        <v>254100</v>
      </c>
      <c r="E94" s="63">
        <v>254100</v>
      </c>
      <c r="F94" s="103">
        <f t="shared" si="2"/>
        <v>100</v>
      </c>
      <c r="G94" s="58">
        <f t="shared" si="3"/>
        <v>0</v>
      </c>
    </row>
    <row r="95" spans="1:7" s="36" customFormat="1" ht="15.75">
      <c r="A95" s="43">
        <v>41053900</v>
      </c>
      <c r="B95" s="44" t="s">
        <v>88</v>
      </c>
      <c r="C95" s="62">
        <v>5407790</v>
      </c>
      <c r="D95" s="62">
        <v>1331691</v>
      </c>
      <c r="E95" s="62">
        <v>1326838.35</v>
      </c>
      <c r="F95" s="103">
        <f t="shared" si="2"/>
        <v>99.63560240326022</v>
      </c>
      <c r="G95" s="58">
        <f t="shared" si="3"/>
        <v>-4852.649999999907</v>
      </c>
    </row>
    <row r="96" spans="1:9" s="5" customFormat="1" ht="27.75" customHeight="1">
      <c r="A96" s="27"/>
      <c r="B96" s="21" t="s">
        <v>115</v>
      </c>
      <c r="C96" s="61">
        <f>C74+C75</f>
        <v>489517537</v>
      </c>
      <c r="D96" s="61">
        <f>D74+D75</f>
        <v>138017130</v>
      </c>
      <c r="E96" s="61">
        <f>E74+E75</f>
        <v>138990211.72000003</v>
      </c>
      <c r="F96" s="104">
        <f aca="true" t="shared" si="4" ref="F96:F112">E96/D96*100</f>
        <v>100.70504416372086</v>
      </c>
      <c r="G96" s="89">
        <f aca="true" t="shared" si="5" ref="G96:G112">E96-D96</f>
        <v>973081.7200000286</v>
      </c>
      <c r="H96" s="40"/>
      <c r="I96" s="40"/>
    </row>
    <row r="97" spans="1:9" s="5" customFormat="1" ht="27.75" customHeight="1">
      <c r="A97" s="99" t="s">
        <v>118</v>
      </c>
      <c r="B97" s="99"/>
      <c r="C97" s="99"/>
      <c r="D97" s="99"/>
      <c r="E97" s="99"/>
      <c r="F97" s="99"/>
      <c r="G97" s="100"/>
      <c r="H97" s="40"/>
      <c r="I97" s="40"/>
    </row>
    <row r="98" spans="1:9" s="5" customFormat="1" ht="27.75" customHeight="1">
      <c r="A98" s="14">
        <v>10000000</v>
      </c>
      <c r="B98" s="75" t="s">
        <v>3</v>
      </c>
      <c r="C98" s="85">
        <f aca="true" t="shared" si="6" ref="C98:E99">C99</f>
        <v>130000</v>
      </c>
      <c r="D98" s="85">
        <f t="shared" si="6"/>
        <v>42000</v>
      </c>
      <c r="E98" s="85">
        <f t="shared" si="6"/>
        <v>42705.76</v>
      </c>
      <c r="F98" s="102">
        <f t="shared" si="4"/>
        <v>101.68038095238097</v>
      </c>
      <c r="G98" s="57">
        <f t="shared" si="5"/>
        <v>705.760000000002</v>
      </c>
      <c r="H98" s="40"/>
      <c r="I98" s="40"/>
    </row>
    <row r="99" spans="1:7" s="4" customFormat="1" ht="15.75">
      <c r="A99" s="22">
        <v>19000000</v>
      </c>
      <c r="B99" s="76" t="s">
        <v>6</v>
      </c>
      <c r="C99" s="56">
        <f t="shared" si="6"/>
        <v>130000</v>
      </c>
      <c r="D99" s="56">
        <f t="shared" si="6"/>
        <v>42000</v>
      </c>
      <c r="E99" s="56">
        <f t="shared" si="6"/>
        <v>42705.76</v>
      </c>
      <c r="F99" s="102">
        <f t="shared" si="4"/>
        <v>101.68038095238097</v>
      </c>
      <c r="G99" s="57">
        <f t="shared" si="5"/>
        <v>705.760000000002</v>
      </c>
    </row>
    <row r="100" spans="1:7" s="5" customFormat="1" ht="17.25" customHeight="1">
      <c r="A100" s="9" t="s">
        <v>35</v>
      </c>
      <c r="B100" s="77" t="s">
        <v>36</v>
      </c>
      <c r="C100" s="59">
        <f>SUM(C101:C103)</f>
        <v>130000</v>
      </c>
      <c r="D100" s="59">
        <f>SUM(D101:D103)</f>
        <v>42000</v>
      </c>
      <c r="E100" s="59">
        <f>SUM(E101:E103)</f>
        <v>42705.76</v>
      </c>
      <c r="F100" s="103">
        <f t="shared" si="4"/>
        <v>101.68038095238097</v>
      </c>
      <c r="G100" s="58">
        <f t="shared" si="5"/>
        <v>705.760000000002</v>
      </c>
    </row>
    <row r="101" spans="1:7" ht="63">
      <c r="A101" s="9" t="s">
        <v>54</v>
      </c>
      <c r="B101" s="77" t="s">
        <v>105</v>
      </c>
      <c r="C101" s="58">
        <v>8000</v>
      </c>
      <c r="D101" s="58">
        <v>2800</v>
      </c>
      <c r="E101" s="90">
        <v>2849</v>
      </c>
      <c r="F101" s="103">
        <f t="shared" si="4"/>
        <v>101.75</v>
      </c>
      <c r="G101" s="58">
        <f t="shared" si="5"/>
        <v>49</v>
      </c>
    </row>
    <row r="102" spans="1:7" ht="31.5">
      <c r="A102" s="9">
        <v>19010200</v>
      </c>
      <c r="B102" s="77" t="s">
        <v>55</v>
      </c>
      <c r="C102" s="58">
        <v>100000</v>
      </c>
      <c r="D102" s="58">
        <v>33800</v>
      </c>
      <c r="E102" s="90">
        <v>33866.5</v>
      </c>
      <c r="F102" s="103">
        <f t="shared" si="4"/>
        <v>100.19674556213019</v>
      </c>
      <c r="G102" s="58">
        <f t="shared" si="5"/>
        <v>66.5</v>
      </c>
    </row>
    <row r="103" spans="1:7" ht="47.25">
      <c r="A103" s="9" t="s">
        <v>57</v>
      </c>
      <c r="B103" s="77" t="s">
        <v>56</v>
      </c>
      <c r="C103" s="58">
        <v>22000</v>
      </c>
      <c r="D103" s="58">
        <v>5400</v>
      </c>
      <c r="E103" s="90">
        <v>5990.26</v>
      </c>
      <c r="F103" s="103">
        <f t="shared" si="4"/>
        <v>110.93074074074075</v>
      </c>
      <c r="G103" s="58">
        <f t="shared" si="5"/>
        <v>590.2600000000002</v>
      </c>
    </row>
    <row r="104" spans="1:7" ht="27" customHeight="1">
      <c r="A104" s="14">
        <v>20000000</v>
      </c>
      <c r="B104" s="75" t="s">
        <v>7</v>
      </c>
      <c r="C104" s="57">
        <f>C105+C107</f>
        <v>17208033</v>
      </c>
      <c r="D104" s="57">
        <f>D105+D107</f>
        <v>4302008.25</v>
      </c>
      <c r="E104" s="57">
        <f>E105+E107</f>
        <v>4789333.19</v>
      </c>
      <c r="F104" s="102">
        <f t="shared" si="4"/>
        <v>111.32784763952976</v>
      </c>
      <c r="G104" s="57">
        <f t="shared" si="5"/>
        <v>487324.9400000004</v>
      </c>
    </row>
    <row r="105" spans="1:7" ht="15.75">
      <c r="A105" s="22">
        <v>24000000</v>
      </c>
      <c r="B105" s="74" t="s">
        <v>114</v>
      </c>
      <c r="C105" s="57">
        <f>C106</f>
        <v>0</v>
      </c>
      <c r="D105" s="57">
        <f>D106</f>
        <v>0</v>
      </c>
      <c r="E105" s="57">
        <f>E106</f>
        <v>77726.9</v>
      </c>
      <c r="F105" s="103"/>
      <c r="G105" s="58">
        <f t="shared" si="5"/>
        <v>77726.9</v>
      </c>
    </row>
    <row r="106" spans="1:7" ht="31.5">
      <c r="A106" s="11">
        <v>24170000</v>
      </c>
      <c r="B106" s="78" t="s">
        <v>43</v>
      </c>
      <c r="C106" s="58"/>
      <c r="D106" s="58"/>
      <c r="E106" s="91">
        <v>77726.9</v>
      </c>
      <c r="F106" s="103"/>
      <c r="G106" s="58">
        <f t="shared" si="5"/>
        <v>77726.9</v>
      </c>
    </row>
    <row r="107" spans="1:7" ht="21" customHeight="1">
      <c r="A107" s="22">
        <v>25000000</v>
      </c>
      <c r="B107" s="76" t="s">
        <v>12</v>
      </c>
      <c r="C107" s="56">
        <v>17208033</v>
      </c>
      <c r="D107" s="56">
        <f>C107/12*3</f>
        <v>4302008.25</v>
      </c>
      <c r="E107" s="56">
        <v>4711606.29</v>
      </c>
      <c r="F107" s="102">
        <f t="shared" si="4"/>
        <v>109.52108913319726</v>
      </c>
      <c r="G107" s="57">
        <f t="shared" si="5"/>
        <v>409598.04000000004</v>
      </c>
    </row>
    <row r="108" spans="1:7" ht="18.75" hidden="1">
      <c r="A108" s="11"/>
      <c r="B108" s="79"/>
      <c r="C108" s="59"/>
      <c r="D108" s="81"/>
      <c r="E108" s="86"/>
      <c r="F108" s="102"/>
      <c r="G108" s="57">
        <f>E108-D108</f>
        <v>0</v>
      </c>
    </row>
    <row r="109" spans="1:7" ht="15.75">
      <c r="A109" s="14">
        <v>50000000</v>
      </c>
      <c r="B109" s="75" t="s">
        <v>10</v>
      </c>
      <c r="C109" s="56">
        <f>C110</f>
        <v>0</v>
      </c>
      <c r="D109" s="56">
        <f>D110</f>
        <v>0</v>
      </c>
      <c r="E109" s="56">
        <f>E110</f>
        <v>17014.64</v>
      </c>
      <c r="F109" s="102"/>
      <c r="G109" s="57">
        <f>E109-D109</f>
        <v>17014.64</v>
      </c>
    </row>
    <row r="110" spans="1:7" ht="48">
      <c r="A110" s="22">
        <v>50110000</v>
      </c>
      <c r="B110" s="80" t="s">
        <v>45</v>
      </c>
      <c r="C110" s="59"/>
      <c r="D110" s="81"/>
      <c r="E110" s="86">
        <v>17014.64</v>
      </c>
      <c r="F110" s="103"/>
      <c r="G110" s="58">
        <f>E110-D110</f>
        <v>17014.64</v>
      </c>
    </row>
    <row r="111" spans="1:7" ht="18.75">
      <c r="A111" s="82"/>
      <c r="B111" s="83" t="s">
        <v>116</v>
      </c>
      <c r="C111" s="87">
        <f>C109+C98+C104</f>
        <v>17338033</v>
      </c>
      <c r="D111" s="87">
        <f>D109+D98+D104</f>
        <v>4344008.25</v>
      </c>
      <c r="E111" s="87">
        <f>E109+E98+E104</f>
        <v>4849053.590000001</v>
      </c>
      <c r="F111" s="103">
        <f t="shared" si="4"/>
        <v>111.62625186082464</v>
      </c>
      <c r="G111" s="58">
        <f t="shared" si="5"/>
        <v>505045.3400000008</v>
      </c>
    </row>
    <row r="112" spans="1:7" ht="28.5" customHeight="1">
      <c r="A112" s="82"/>
      <c r="B112" s="84" t="s">
        <v>117</v>
      </c>
      <c r="C112" s="92">
        <f>C111+C96</f>
        <v>506855570</v>
      </c>
      <c r="D112" s="92">
        <f>D111+D96</f>
        <v>142361138.25</v>
      </c>
      <c r="E112" s="92">
        <f>E111+E96</f>
        <v>143839265.31000003</v>
      </c>
      <c r="F112" s="105">
        <f t="shared" si="4"/>
        <v>101.03829393201696</v>
      </c>
      <c r="G112" s="93">
        <f t="shared" si="5"/>
        <v>1478127.0600000322</v>
      </c>
    </row>
    <row r="113" spans="3:7" ht="18">
      <c r="C113" s="30"/>
      <c r="D113" s="30"/>
      <c r="E113" s="30"/>
      <c r="F113" s="30"/>
      <c r="G113" s="28"/>
    </row>
    <row r="114" spans="3:7" ht="18">
      <c r="C114" s="30"/>
      <c r="D114" s="30"/>
      <c r="E114" s="30"/>
      <c r="F114" s="30"/>
      <c r="G114" s="28"/>
    </row>
    <row r="115" spans="1:7" ht="20.25">
      <c r="A115" s="95" t="s">
        <v>122</v>
      </c>
      <c r="B115" s="7"/>
      <c r="C115" s="29"/>
      <c r="D115" s="29"/>
      <c r="E115" s="29"/>
      <c r="F115" s="29" t="s">
        <v>63</v>
      </c>
      <c r="G115" s="28"/>
    </row>
    <row r="116" spans="3:7" ht="18.75">
      <c r="C116" s="29"/>
      <c r="D116" s="29"/>
      <c r="E116" s="29"/>
      <c r="F116" s="29"/>
      <c r="G116" s="31"/>
    </row>
    <row r="117" spans="1:7" s="3" customFormat="1" ht="18">
      <c r="A117" s="32"/>
      <c r="B117" s="32"/>
      <c r="C117" s="30"/>
      <c r="D117" s="30"/>
      <c r="E117" s="30"/>
      <c r="F117" s="30"/>
      <c r="G117" s="33"/>
    </row>
    <row r="118" spans="3:7" ht="18">
      <c r="C118" s="30"/>
      <c r="D118" s="30"/>
      <c r="E118" s="30"/>
      <c r="F118" s="30"/>
      <c r="G118" s="28"/>
    </row>
    <row r="119" spans="3:7" ht="18.75">
      <c r="C119" s="29"/>
      <c r="D119" s="29"/>
      <c r="E119" s="29"/>
      <c r="F119" s="29"/>
      <c r="G119" s="28"/>
    </row>
    <row r="120" spans="3:6" ht="18">
      <c r="C120" s="30"/>
      <c r="D120" s="30"/>
      <c r="E120" s="30"/>
      <c r="F120" s="30"/>
    </row>
    <row r="121" spans="3:6" ht="25.5" customHeight="1">
      <c r="C121" s="34"/>
      <c r="D121" s="34"/>
      <c r="E121" s="34"/>
      <c r="F121" s="34"/>
    </row>
    <row r="122" spans="3:6" ht="15">
      <c r="C122" s="34"/>
      <c r="D122" s="34"/>
      <c r="E122" s="34"/>
      <c r="F122" s="34"/>
    </row>
    <row r="123" spans="3:6" ht="15">
      <c r="C123" s="34"/>
      <c r="D123" s="34"/>
      <c r="E123" s="34"/>
      <c r="F123" s="34"/>
    </row>
    <row r="124" spans="3:6" ht="15">
      <c r="C124" s="34"/>
      <c r="D124" s="34"/>
      <c r="E124" s="34"/>
      <c r="F124" s="34"/>
    </row>
    <row r="125" spans="3:6" ht="15">
      <c r="C125" s="34"/>
      <c r="D125" s="34"/>
      <c r="E125" s="34"/>
      <c r="F125" s="34"/>
    </row>
    <row r="126" spans="3:6" ht="15">
      <c r="C126" s="34"/>
      <c r="D126" s="34"/>
      <c r="E126" s="34"/>
      <c r="F126" s="34"/>
    </row>
    <row r="127" spans="3:6" ht="15">
      <c r="C127" s="34"/>
      <c r="D127" s="34"/>
      <c r="E127" s="34"/>
      <c r="F127" s="34"/>
    </row>
    <row r="128" spans="3:6" ht="15">
      <c r="C128" s="34"/>
      <c r="D128" s="34"/>
      <c r="E128" s="34"/>
      <c r="F128" s="34"/>
    </row>
    <row r="129" spans="3:6" ht="15">
      <c r="C129" s="34"/>
      <c r="D129" s="34"/>
      <c r="E129" s="34"/>
      <c r="F129" s="34"/>
    </row>
  </sheetData>
  <sheetProtection/>
  <mergeCells count="4">
    <mergeCell ref="A10:G10"/>
    <mergeCell ref="A97:G97"/>
    <mergeCell ref="A5:H5"/>
    <mergeCell ref="A6:H6"/>
  </mergeCells>
  <printOptions horizontalCentered="1"/>
  <pageMargins left="0.35433070866141736" right="0.35433070866141736" top="1.5748031496062993" bottom="0.5118110236220472" header="0.5118110236220472" footer="0"/>
  <pageSetup blackAndWhite="1" fitToHeight="8" horizontalDpi="600" verticalDpi="600" orientation="landscape" paperSize="9" scale="74" r:id="rId1"/>
  <headerFooter differentFirst="1" alignWithMargins="0">
    <oddFooter>&amp;C&amp;P</oddFooter>
  </headerFooter>
  <rowBreaks count="1" manualBreakCount="1">
    <brk id="9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Корецкая</cp:lastModifiedBy>
  <cp:lastPrinted>2019-04-24T11:46:23Z</cp:lastPrinted>
  <dcterms:created xsi:type="dcterms:W3CDTF">2015-01-06T07:20:54Z</dcterms:created>
  <dcterms:modified xsi:type="dcterms:W3CDTF">2019-04-24T11:48:48Z</dcterms:modified>
  <cp:category/>
  <cp:version/>
  <cp:contentType/>
  <cp:contentStatus/>
</cp:coreProperties>
</file>